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Ewa\Desktop\KLAS\Plany 2026\"/>
    </mc:Choice>
  </mc:AlternateContent>
  <xr:revisionPtr revIDLastSave="0" documentId="13_ncr:1_{6305E450-32A7-492E-83F2-EF3A22901EC4}" xr6:coauthVersionLast="47" xr6:coauthVersionMax="47" xr10:uidLastSave="{00000000-0000-0000-0000-000000000000}"/>
  <bookViews>
    <workbookView xWindow="-108" yWindow="-108" windowWidth="23256" windowHeight="12456" xr2:uid="{378C9822-875A-43BC-8ACE-BBB0B1990325}"/>
  </bookViews>
  <sheets>
    <sheet name="Program zajęć - I, II i III rok" sheetId="2" r:id="rId1"/>
    <sheet name="Slowniki" sheetId="5" state="hidden" r:id="rId2"/>
  </sheets>
  <definedNames>
    <definedName name="Etap">Slowniki!$F$2:$F$4</definedName>
    <definedName name="_xlnm.Print_Area" localSheetId="0">'Program zajęć - I, II i III rok'!$B$1:$L$124</definedName>
    <definedName name="rok_studiow">Slowniki!$H$2:$H$4</definedName>
    <definedName name="Tak_Nie">Slowniki!$D$2:$D$3</definedName>
    <definedName name="TYP_PRZEDMIOTU">Slowniki!$A$2:$A$9</definedName>
    <definedName name="TYPY_PRZEDMIOTU">Slowniki!$A$2:$A$9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8" i="2" l="1"/>
  <c r="H107" i="2"/>
  <c r="H106" i="2"/>
  <c r="H113" i="2"/>
  <c r="H111" i="2"/>
  <c r="I111" i="2"/>
  <c r="G109" i="2"/>
  <c r="H109" i="2" s="1"/>
  <c r="G108" i="2"/>
  <c r="G107" i="2"/>
  <c r="G106" i="2"/>
  <c r="G105" i="2"/>
  <c r="H105" i="2" s="1"/>
  <c r="G104" i="2"/>
  <c r="H104" i="2" s="1"/>
  <c r="M20" i="2"/>
  <c r="M67" i="2"/>
  <c r="M66" i="2"/>
  <c r="M79" i="2"/>
  <c r="M78" i="2"/>
  <c r="D78" i="2"/>
  <c r="M77" i="2"/>
  <c r="D77" i="2"/>
  <c r="H89" i="2"/>
  <c r="H98" i="2"/>
  <c r="I98" i="2" s="1"/>
  <c r="M86" i="2"/>
  <c r="M81" i="2"/>
  <c r="M80" i="2"/>
  <c r="D80" i="2"/>
  <c r="M73" i="2"/>
  <c r="M72" i="2"/>
  <c r="M68" i="2"/>
  <c r="M60" i="2"/>
  <c r="M53" i="2"/>
  <c r="M46" i="2"/>
  <c r="M39" i="2"/>
  <c r="M32" i="2"/>
  <c r="M26" i="2"/>
  <c r="M19" i="2"/>
  <c r="M18" i="2"/>
  <c r="M74" i="2"/>
  <c r="M71" i="2"/>
  <c r="M70" i="2"/>
  <c r="M82" i="2"/>
  <c r="D82" i="2"/>
  <c r="M76" i="2"/>
  <c r="D76" i="2"/>
  <c r="M75" i="2"/>
  <c r="E109" i="2"/>
  <c r="E108" i="2"/>
  <c r="E107" i="2"/>
  <c r="E106" i="2"/>
  <c r="E105" i="2"/>
  <c r="E104" i="2"/>
  <c r="M34" i="2"/>
  <c r="M59" i="2"/>
  <c r="M51" i="2"/>
  <c r="M33" i="2"/>
  <c r="M21" i="2"/>
  <c r="M17" i="2"/>
  <c r="M15" i="2"/>
  <c r="M14" i="2"/>
  <c r="M87" i="2"/>
  <c r="M85" i="2"/>
  <c r="M84" i="2"/>
  <c r="M83" i="2"/>
  <c r="M69" i="2"/>
  <c r="M65" i="2"/>
  <c r="M64" i="2"/>
  <c r="M63" i="2"/>
  <c r="M62" i="2"/>
  <c r="M61" i="2"/>
  <c r="M58" i="2"/>
  <c r="M57" i="2"/>
  <c r="M56" i="2"/>
  <c r="M55" i="2"/>
  <c r="M54" i="2"/>
  <c r="M52" i="2"/>
  <c r="M50" i="2"/>
  <c r="M49" i="2"/>
  <c r="M48" i="2"/>
  <c r="M47" i="2"/>
  <c r="M45" i="2"/>
  <c r="M44" i="2"/>
  <c r="M43" i="2"/>
  <c r="M42" i="2"/>
  <c r="M41" i="2"/>
  <c r="M40" i="2"/>
  <c r="M38" i="2"/>
  <c r="M37" i="2"/>
  <c r="M36" i="2"/>
  <c r="M35" i="2"/>
  <c r="M31" i="2"/>
  <c r="M30" i="2"/>
  <c r="M29" i="2"/>
  <c r="M28" i="2"/>
  <c r="M27" i="2"/>
  <c r="M25" i="2"/>
  <c r="M24" i="2"/>
  <c r="M23" i="2"/>
  <c r="M22" i="2"/>
  <c r="M13" i="2"/>
  <c r="D84" i="2"/>
  <c r="D37" i="2"/>
  <c r="D19" i="2"/>
  <c r="D69" i="2"/>
  <c r="D41" i="2"/>
  <c r="B14" i="2"/>
  <c r="D35" i="2"/>
  <c r="D26" i="2"/>
  <c r="D17" i="2"/>
  <c r="D44" i="2"/>
  <c r="D51" i="2"/>
  <c r="D61" i="2"/>
  <c r="D71" i="2"/>
  <c r="D52" i="2"/>
  <c r="D63" i="2"/>
  <c r="D24" i="2"/>
  <c r="D38" i="2"/>
  <c r="D73" i="2"/>
  <c r="D55" i="2"/>
  <c r="D58" i="2"/>
  <c r="D46" i="2"/>
  <c r="D72" i="2"/>
  <c r="D30" i="2"/>
  <c r="D54" i="2"/>
  <c r="D45" i="2"/>
  <c r="D18" i="2"/>
  <c r="D74" i="2"/>
  <c r="D60" i="2"/>
  <c r="D13" i="2"/>
  <c r="D66" i="2"/>
  <c r="D67" i="2"/>
  <c r="D34" i="2"/>
  <c r="D79" i="2" l="1"/>
  <c r="D81" i="2"/>
  <c r="D87" i="2"/>
  <c r="D86" i="2"/>
  <c r="H96" i="2"/>
  <c r="I96" i="2" s="1"/>
  <c r="D85" i="2"/>
  <c r="I108" i="2"/>
  <c r="I104" i="2"/>
  <c r="I106" i="2"/>
  <c r="H97" i="2"/>
  <c r="I97" i="2" s="1"/>
  <c r="H95" i="2"/>
  <c r="H112" i="2"/>
  <c r="I112" i="2" s="1"/>
  <c r="D56" i="2"/>
  <c r="D31" i="2"/>
  <c r="D65" i="2"/>
  <c r="D33" i="2"/>
  <c r="D59" i="2"/>
  <c r="D32" i="2"/>
  <c r="B15" i="2"/>
  <c r="D21" i="2"/>
  <c r="D20" i="2"/>
  <c r="D25" i="2"/>
  <c r="D47" i="2"/>
  <c r="D27" i="2"/>
  <c r="D15" i="2"/>
  <c r="D28" i="2"/>
  <c r="D53" i="2"/>
  <c r="D39" i="2"/>
  <c r="D40" i="2"/>
  <c r="D42" i="2"/>
  <c r="D49" i="2"/>
  <c r="D14" i="2"/>
  <c r="D68" i="2"/>
  <c r="D23" i="2"/>
  <c r="I107" i="2" l="1"/>
  <c r="I95" i="2"/>
  <c r="I89" i="2"/>
  <c r="H110" i="2"/>
  <c r="I110" i="2" s="1"/>
  <c r="I105" i="2"/>
  <c r="D48" i="2"/>
  <c r="D62" i="2"/>
  <c r="B17" i="2"/>
  <c r="B18" i="2"/>
  <c r="B19" i="2"/>
  <c r="B20" i="2"/>
  <c r="B21" i="2"/>
  <c r="B23" i="2"/>
  <c r="B24" i="2"/>
  <c r="B25" i="2"/>
  <c r="B26" i="2"/>
  <c r="B27" i="2"/>
  <c r="B28" i="2"/>
  <c r="B30" i="2"/>
  <c r="B31" i="2"/>
  <c r="B32" i="2"/>
  <c r="B33" i="2"/>
  <c r="B34" i="2"/>
  <c r="B35" i="2"/>
  <c r="B37" i="2"/>
  <c r="B38" i="2"/>
  <c r="B39" i="2"/>
  <c r="B40" i="2"/>
  <c r="B41" i="2"/>
  <c r="B42" i="2"/>
  <c r="B44" i="2"/>
  <c r="B45" i="2"/>
  <c r="B46" i="2"/>
  <c r="B47" i="2"/>
  <c r="B48" i="2"/>
  <c r="B49" i="2"/>
  <c r="B51" i="2"/>
  <c r="B52" i="2"/>
  <c r="B53" i="2"/>
  <c r="B54" i="2"/>
  <c r="B55" i="2"/>
  <c r="B56" i="2"/>
  <c r="B58" i="2"/>
  <c r="B59" i="2"/>
  <c r="B60" i="2"/>
  <c r="B61" i="2"/>
  <c r="B62" i="2"/>
  <c r="B63" i="2"/>
  <c r="B65" i="2"/>
  <c r="B66" i="2"/>
  <c r="B67" i="2"/>
  <c r="B68" i="2"/>
  <c r="B69" i="2"/>
  <c r="B71" i="2"/>
  <c r="B72" i="2"/>
  <c r="B73" i="2"/>
  <c r="B74" i="2"/>
  <c r="B76" i="2"/>
  <c r="B77" i="2"/>
  <c r="B78" i="2"/>
  <c r="B79" i="2"/>
  <c r="B80" i="2"/>
  <c r="B81" i="2"/>
  <c r="B82" i="2"/>
  <c r="B84" i="2"/>
  <c r="B85" i="2" s="1"/>
  <c r="I109" i="2" l="1"/>
  <c r="I113" i="2"/>
  <c r="B86" i="2"/>
  <c r="B87" i="2" s="1"/>
</calcChain>
</file>

<file path=xl/sharedStrings.xml><?xml version="1.0" encoding="utf-8"?>
<sst xmlns="http://schemas.openxmlformats.org/spreadsheetml/2006/main" count="104" uniqueCount="91">
  <si>
    <t>PROGRAM ZAJĘĆ NA KIERUNKU ARTES LIBERALES DLA STUDENTÓW III ROKU (studia I stopnia)</t>
  </si>
  <si>
    <t>rok akademicki:</t>
  </si>
  <si>
    <t>semestr:</t>
  </si>
  <si>
    <t>zimowy i letni*</t>
  </si>
  <si>
    <t>TERMIN ZŁOŻENIA PLANU W SEKRETARIACIE:</t>
  </si>
  <si>
    <t>imię i nazwisko studenta / studentki:</t>
  </si>
  <si>
    <t>nr albumu:</t>
  </si>
  <si>
    <t>rok studiów:</t>
  </si>
  <si>
    <t>trzeci I stopnia</t>
  </si>
  <si>
    <t>adres e-mail studenta /tki:</t>
  </si>
  <si>
    <t>Regulamin studiów na UW</t>
  </si>
  <si>
    <t>nr tel. studenta / tki:</t>
  </si>
  <si>
    <t>Program studiów</t>
  </si>
  <si>
    <t>Lp.</t>
  </si>
  <si>
    <t>Kod przedmiotu</t>
  </si>
  <si>
    <t>Walidacja - prawidłowe przypisanie do grupy</t>
  </si>
  <si>
    <t>Przedmiot</t>
  </si>
  <si>
    <t>Wykładowca</t>
  </si>
  <si>
    <t>Liczba godzin całego kursu</t>
  </si>
  <si>
    <t xml:space="preserve">Punkty ECTS (za cały kurs) </t>
  </si>
  <si>
    <t>Podpięcie  pod etap</t>
  </si>
  <si>
    <t>Rok realizacji (zapisu i zaliczenia)</t>
  </si>
  <si>
    <r>
      <t xml:space="preserve">UWAGI </t>
    </r>
    <r>
      <rPr>
        <sz val="8"/>
        <rFont val="Calibri"/>
        <family val="2"/>
        <charset val="238"/>
        <scheme val="minor"/>
      </rPr>
      <t>(warunek, powtarzanie kursu, uznany ekiwalent, podania i zgody, wszelkie inne niezbędne infomacje)</t>
    </r>
  </si>
  <si>
    <t>Kursy obowiązkowe</t>
  </si>
  <si>
    <t>Obowiązkowe (3700-AL-I)</t>
  </si>
  <si>
    <t>3700-POWI-AL</t>
  </si>
  <si>
    <t>0000-BHP-OG</t>
  </si>
  <si>
    <t>3700-TechInf-WAL</t>
  </si>
  <si>
    <t>3700-PB1-AL</t>
  </si>
  <si>
    <t>3700-PSEML1-AL</t>
  </si>
  <si>
    <t>3700-AL-SEML1</t>
  </si>
  <si>
    <t>Wyzwania kierunkowe: MĄDROŚĆ I FILOZOFIA</t>
  </si>
  <si>
    <t>Mądrość i filozofia (3700-AL-I-MiF)</t>
  </si>
  <si>
    <t>Wyzwania kierunkowe: DEMOS I POLIS</t>
  </si>
  <si>
    <t>Demos i polis (3700-AL-I-DiP)</t>
  </si>
  <si>
    <t>Historie i tożsamości (3700-AL-I-HiT)</t>
  </si>
  <si>
    <t>Wyzwania kierunkowe: KULTURY I RELIGIE</t>
  </si>
  <si>
    <t>Kultury i religie (3700-AL-I-KiR)</t>
  </si>
  <si>
    <t>Wyzwania kierunkowe: THEATRUM MUNDI</t>
  </si>
  <si>
    <t>Theatrum mundi (3700-AL-I-TM)</t>
  </si>
  <si>
    <t>Wyzwania kierunkowe: ZWIERZĘTA I ŚRODOWISKO</t>
  </si>
  <si>
    <t>Zwierzęta i środowisko (3700-AL-I-ZiŚ)</t>
  </si>
  <si>
    <t>Kursy ogólnouniwersyteckie</t>
  </si>
  <si>
    <t>Ogólnouniwersyteckie</t>
  </si>
  <si>
    <t>Lektoraty</t>
  </si>
  <si>
    <t>Przedmioty z  oferty  AL.</t>
  </si>
  <si>
    <t>Pozostałe przedmioty (egzaminy certyfikacyjne, wf)</t>
  </si>
  <si>
    <t>suma</t>
  </si>
  <si>
    <t xml:space="preserve">suma </t>
  </si>
  <si>
    <t>etap studiów</t>
  </si>
  <si>
    <t>Warunki zaliczenia III roku</t>
  </si>
  <si>
    <t>Minimum wymagane w programie studiów</t>
  </si>
  <si>
    <t>Obecenie realizujesz</t>
  </si>
  <si>
    <t>Punktów w roku</t>
  </si>
  <si>
    <t>ECTS z wyzwań kierunkowych</t>
  </si>
  <si>
    <t>ECTS z przedmiotów obowiązkowych</t>
  </si>
  <si>
    <t>ECTS z OGUN</t>
  </si>
  <si>
    <t>Postęp realizacji planu studiów</t>
  </si>
  <si>
    <t>Zaawansowanie [%]</t>
  </si>
  <si>
    <t>OGUNy</t>
  </si>
  <si>
    <t>WF (godziny)</t>
  </si>
  <si>
    <t>Przedmioty z  oferty  AL</t>
  </si>
  <si>
    <t>oświadczenie studenta:</t>
  </si>
  <si>
    <t>podpis studenta</t>
  </si>
  <si>
    <t xml:space="preserve">Potwierdzam poprawność moich danych osobowych. Potwierdzam zapoznanie się z Regulaminem studiów na UW, Zasadami studiowania w Kolegium Artes Liberales oraz Programem studiów. </t>
  </si>
  <si>
    <t>data:</t>
  </si>
  <si>
    <t>Szkolenie w zakresie bezpieczeństwa i higieny pracy</t>
  </si>
  <si>
    <t>Podstawy ochrony własności intelektualnej</t>
  </si>
  <si>
    <t>Technologie informacyjne i komunikacyjne</t>
  </si>
  <si>
    <t>Zespołowe projekty badawcze</t>
  </si>
  <si>
    <t>Proseminarium licencjackie - Strategie badawcze, teoretyczne i retoryczne nauk humanistycznych i społecznych</t>
  </si>
  <si>
    <t>Seminarium dyplomowe (licencjackie)</t>
  </si>
  <si>
    <t>Typy przedmiotów</t>
  </si>
  <si>
    <t>Tak_nie</t>
  </si>
  <si>
    <t>Podpięcie pod etap</t>
  </si>
  <si>
    <t>Rok studiów</t>
  </si>
  <si>
    <t>Tak</t>
  </si>
  <si>
    <t>Nie</t>
  </si>
  <si>
    <t>2022/2023</t>
  </si>
  <si>
    <t>2023/2024</t>
  </si>
  <si>
    <t>2024/2025</t>
  </si>
  <si>
    <t>2025/2026</t>
  </si>
  <si>
    <t>sem. zimowy: do 22.10.2025</t>
  </si>
  <si>
    <t>sem. letni: do 2.03.2026</t>
  </si>
  <si>
    <t>Wyzwania kierunkowe: HISTORIE - DYSKURSY - TOŻSAMOŚCI</t>
  </si>
  <si>
    <t>Frontiers of Science</t>
  </si>
  <si>
    <t>Frontiers of Humanities</t>
  </si>
  <si>
    <t>Great Books / Wielkie dzieła literatury</t>
  </si>
  <si>
    <t>3700-AL-GB</t>
  </si>
  <si>
    <t>3700-AL-FoSc</t>
  </si>
  <si>
    <t>3700-AL-FoHum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</si>
</sst>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12"/>
      <name val="Arial CE"/>
      <family val="2"/>
      <charset val="238"/>
    </font>
    <font>
      <b/>
      <sz val="12"/>
      <color indexed="62"/>
      <name val="Arial"/>
      <family val="2"/>
    </font>
    <font>
      <b/>
      <sz val="8"/>
      <color indexed="62"/>
      <name val="Arial"/>
      <family val="2"/>
    </font>
    <font>
      <sz val="7.5"/>
      <name val="Arial CE"/>
      <family val="2"/>
      <charset val="238"/>
    </font>
    <font>
      <b/>
      <sz val="10"/>
      <name val="Arial CE"/>
      <charset val="238"/>
    </font>
    <font>
      <sz val="10"/>
      <color rgb="FF7030A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2"/>
      <name val="Arial"/>
      <family val="2"/>
    </font>
    <font>
      <b/>
      <sz val="10"/>
      <color rgb="FFFF0000"/>
      <name val="Arial CE"/>
      <charset val="238"/>
    </font>
    <font>
      <u/>
      <sz val="10"/>
      <color theme="10"/>
      <name val="Arial CE"/>
      <charset val="238"/>
    </font>
    <font>
      <b/>
      <sz val="15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0"/>
      <color rgb="FF3F3F7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0"/>
      <color indexed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2"/>
      <name val="Arial CE"/>
      <family val="2"/>
      <charset val="238"/>
    </font>
    <font>
      <sz val="11"/>
      <color rgb="FF7030A0"/>
      <name val="Arial CE"/>
      <charset val="238"/>
    </font>
    <font>
      <b/>
      <sz val="11"/>
      <color indexed="12"/>
      <name val="Calibri"/>
      <family val="2"/>
      <charset val="238"/>
      <scheme val="minor"/>
    </font>
    <font>
      <b/>
      <sz val="10"/>
      <color rgb="FF002060"/>
      <name val="Arial CE"/>
      <charset val="238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indexed="64"/>
      </bottom>
      <diagonal/>
    </border>
  </borders>
  <cellStyleXfs count="9">
    <xf numFmtId="0" fontId="0" fillId="0" borderId="0">
      <protection locked="0"/>
    </xf>
    <xf numFmtId="0" fontId="15" fillId="0" borderId="10" applyNumberFormat="0" applyFill="0" applyAlignment="0" applyProtection="0"/>
    <xf numFmtId="0" fontId="16" fillId="2" borderId="11" applyNumberFormat="0" applyAlignment="0" applyProtection="0"/>
    <xf numFmtId="0" fontId="17" fillId="3" borderId="11" applyNumberFormat="0" applyAlignment="0" applyProtection="0"/>
    <xf numFmtId="9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14" fillId="0" borderId="0" applyNumberFormat="0" applyFill="0" applyBorder="0" applyAlignment="0" applyProtection="0">
      <protection locked="0"/>
    </xf>
    <xf numFmtId="0" fontId="35" fillId="0" borderId="0"/>
  </cellStyleXfs>
  <cellXfs count="123">
    <xf numFmtId="0" fontId="0" fillId="0" borderId="0" xfId="0">
      <protection locked="0"/>
    </xf>
    <xf numFmtId="0" fontId="3" fillId="0" borderId="0" xfId="0" applyFont="1" applyAlignment="1">
      <alignment vertical="center" wrapText="1"/>
      <protection locked="0"/>
    </xf>
    <xf numFmtId="0" fontId="3" fillId="0" borderId="0" xfId="0" applyFont="1" applyAlignment="1">
      <alignment horizontal="center" vertical="center" wrapText="1"/>
      <protection locked="0"/>
    </xf>
    <xf numFmtId="0" fontId="0" fillId="0" borderId="0" xfId="0" applyAlignment="1">
      <alignment vertical="center" wrapText="1"/>
      <protection locked="0"/>
    </xf>
    <xf numFmtId="0" fontId="13" fillId="0" borderId="0" xfId="0" applyFont="1" applyAlignment="1">
      <alignment vertical="center" wrapText="1"/>
      <protection locked="0"/>
    </xf>
    <xf numFmtId="0" fontId="8" fillId="0" borderId="0" xfId="0" applyFont="1" applyAlignment="1">
      <alignment vertical="center" wrapText="1"/>
      <protection locked="0"/>
    </xf>
    <xf numFmtId="0" fontId="15" fillId="0" borderId="10" xfId="1"/>
    <xf numFmtId="0" fontId="1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11" fillId="0" borderId="5" xfId="0" applyFont="1" applyBorder="1" applyAlignment="1">
      <alignment horizontal="center" vertical="center"/>
      <protection locked="0"/>
    </xf>
    <xf numFmtId="0" fontId="11" fillId="0" borderId="5" xfId="0" applyFont="1" applyBorder="1" applyAlignment="1">
      <alignment vertical="center"/>
      <protection locked="0"/>
    </xf>
    <xf numFmtId="0" fontId="0" fillId="0" borderId="5" xfId="0" applyBorder="1" applyAlignment="1">
      <alignment vertical="center"/>
      <protection locked="0"/>
    </xf>
    <xf numFmtId="0" fontId="8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horizontal="left" vertical="center"/>
      <protection locked="0"/>
    </xf>
    <xf numFmtId="0" fontId="0" fillId="0" borderId="0" xfId="0" applyAlignment="1">
      <alignment vertical="center"/>
      <protection locked="0"/>
    </xf>
    <xf numFmtId="0" fontId="8" fillId="0" borderId="5" xfId="0" applyFont="1" applyBorder="1" applyAlignment="1">
      <alignment horizontal="left" vertical="center"/>
      <protection locked="0"/>
    </xf>
    <xf numFmtId="0" fontId="13" fillId="0" borderId="0" xfId="0" applyFont="1" applyAlignment="1">
      <alignment vertical="center"/>
      <protection locked="0"/>
    </xf>
    <xf numFmtId="0" fontId="3" fillId="0" borderId="0" xfId="0" applyFont="1" applyAlignment="1">
      <alignment vertical="center"/>
      <protection locked="0"/>
    </xf>
    <xf numFmtId="0" fontId="18" fillId="2" borderId="15" xfId="2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right" vertical="center"/>
    </xf>
    <xf numFmtId="0" fontId="22" fillId="0" borderId="0" xfId="0" applyFont="1" applyAlignment="1">
      <alignment vertical="center"/>
      <protection locked="0"/>
    </xf>
    <xf numFmtId="0" fontId="19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vertical="center" wrapText="1"/>
    </xf>
    <xf numFmtId="0" fontId="23" fillId="0" borderId="0" xfId="0" applyFont="1" applyAlignment="1">
      <alignment vertical="center"/>
      <protection locked="0"/>
    </xf>
    <xf numFmtId="0" fontId="22" fillId="0" borderId="0" xfId="0" applyFont="1" applyAlignment="1" applyProtection="1">
      <alignment vertical="center"/>
    </xf>
    <xf numFmtId="0" fontId="19" fillId="0" borderId="0" xfId="0" applyFont="1" applyAlignment="1">
      <alignment vertical="center" wrapText="1"/>
      <protection locked="0"/>
    </xf>
    <xf numFmtId="0" fontId="19" fillId="0" borderId="7" xfId="0" applyFont="1" applyBorder="1" applyAlignment="1">
      <alignment vertical="center" wrapText="1"/>
      <protection locked="0"/>
    </xf>
    <xf numFmtId="0" fontId="22" fillId="0" borderId="7" xfId="0" applyFont="1" applyBorder="1" applyAlignment="1">
      <alignment vertical="center" wrapText="1"/>
      <protection locked="0"/>
    </xf>
    <xf numFmtId="0" fontId="19" fillId="0" borderId="7" xfId="0" applyFont="1" applyBorder="1" applyAlignment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 wrapText="1"/>
    </xf>
    <xf numFmtId="0" fontId="24" fillId="0" borderId="20" xfId="0" applyFont="1" applyBorder="1" applyAlignment="1" applyProtection="1">
      <alignment vertical="center" wrapText="1"/>
    </xf>
    <xf numFmtId="0" fontId="25" fillId="0" borderId="2" xfId="0" applyFont="1" applyBorder="1" applyAlignment="1" applyProtection="1">
      <alignment horizontal="center" vertical="center" wrapText="1"/>
    </xf>
    <xf numFmtId="0" fontId="16" fillId="2" borderId="21" xfId="2" applyBorder="1" applyAlignment="1" applyProtection="1">
      <alignment horizontal="center" vertical="center" wrapText="1"/>
      <protection locked="0"/>
    </xf>
    <xf numFmtId="0" fontId="17" fillId="3" borderId="21" xfId="3" applyBorder="1" applyAlignment="1">
      <alignment horizontal="center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16" fillId="2" borderId="21" xfId="2" applyBorder="1" applyAlignment="1" applyProtection="1">
      <alignment horizontal="left" vertical="center" wrapText="1"/>
      <protection locked="0"/>
    </xf>
    <xf numFmtId="0" fontId="16" fillId="2" borderId="11" xfId="2" applyAlignment="1" applyProtection="1">
      <alignment horizontal="center" vertical="center" wrapText="1"/>
      <protection locked="0"/>
    </xf>
    <xf numFmtId="0" fontId="16" fillId="2" borderId="23" xfId="2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</xf>
    <xf numFmtId="0" fontId="16" fillId="2" borderId="11" xfId="2" applyAlignment="1" applyProtection="1">
      <alignment horizontal="left" vertical="center" wrapText="1"/>
      <protection locked="0"/>
    </xf>
    <xf numFmtId="0" fontId="16" fillId="2" borderId="15" xfId="2" applyBorder="1" applyAlignment="1" applyProtection="1">
      <alignment horizontal="center" vertical="center" wrapText="1"/>
      <protection locked="0"/>
    </xf>
    <xf numFmtId="0" fontId="25" fillId="0" borderId="27" xfId="0" applyFont="1" applyBorder="1" applyAlignment="1" applyProtection="1">
      <alignment horizontal="center" vertical="center" wrapText="1"/>
    </xf>
    <xf numFmtId="0" fontId="16" fillId="2" borderId="28" xfId="2" applyBorder="1" applyAlignment="1" applyProtection="1">
      <alignment horizontal="center" vertical="center" wrapText="1"/>
      <protection locked="0"/>
    </xf>
    <xf numFmtId="0" fontId="16" fillId="2" borderId="28" xfId="2" applyBorder="1" applyAlignment="1" applyProtection="1">
      <alignment horizontal="left" vertical="center" wrapText="1"/>
      <protection locked="0"/>
    </xf>
    <xf numFmtId="0" fontId="16" fillId="2" borderId="31" xfId="2" applyBorder="1" applyAlignment="1" applyProtection="1">
      <alignment horizontal="center" vertical="center" wrapText="1"/>
      <protection locked="0"/>
    </xf>
    <xf numFmtId="0" fontId="16" fillId="2" borderId="29" xfId="2" applyBorder="1" applyAlignment="1" applyProtection="1">
      <alignment horizontal="center" vertical="center" wrapText="1"/>
      <protection locked="0"/>
    </xf>
    <xf numFmtId="0" fontId="16" fillId="2" borderId="21" xfId="2" applyBorder="1" applyAlignment="1" applyProtection="1">
      <alignment vertical="center" wrapText="1"/>
      <protection locked="0"/>
    </xf>
    <xf numFmtId="0" fontId="16" fillId="2" borderId="30" xfId="2" applyBorder="1" applyAlignment="1" applyProtection="1">
      <alignment horizontal="center" vertical="center" wrapText="1"/>
      <protection locked="0"/>
    </xf>
    <xf numFmtId="0" fontId="16" fillId="2" borderId="11" xfId="2" applyAlignment="1" applyProtection="1">
      <alignment vertical="center" wrapText="1"/>
      <protection locked="0"/>
    </xf>
    <xf numFmtId="0" fontId="22" fillId="0" borderId="0" xfId="0" applyFont="1" applyAlignment="1">
      <alignment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 wrapText="1"/>
      <protection locked="0"/>
    </xf>
    <xf numFmtId="0" fontId="20" fillId="0" borderId="0" xfId="0" applyFont="1" applyAlignment="1">
      <alignment horizontal="left" vertical="center" wrapText="1"/>
      <protection locked="0"/>
    </xf>
    <xf numFmtId="0" fontId="27" fillId="0" borderId="0" xfId="0" applyFont="1" applyAlignment="1">
      <alignment vertical="center" wrapText="1"/>
      <protection locked="0"/>
    </xf>
    <xf numFmtId="0" fontId="20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 wrapText="1"/>
    </xf>
    <xf numFmtId="0" fontId="26" fillId="0" borderId="0" xfId="0" applyFont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0" fontId="28" fillId="0" borderId="6" xfId="0" applyFont="1" applyBorder="1" applyAlignment="1" applyProtection="1">
      <alignment horizontal="right" vertical="center" wrapText="1"/>
    </xf>
    <xf numFmtId="0" fontId="28" fillId="0" borderId="9" xfId="0" applyFont="1" applyBorder="1" applyAlignment="1" applyProtection="1">
      <alignment vertical="center" wrapText="1"/>
    </xf>
    <xf numFmtId="9" fontId="28" fillId="0" borderId="16" xfId="4" applyFont="1" applyBorder="1" applyAlignment="1">
      <alignment horizontal="center" vertical="center" wrapText="1"/>
    </xf>
    <xf numFmtId="0" fontId="29" fillId="0" borderId="16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vertical="center"/>
    </xf>
    <xf numFmtId="0" fontId="28" fillId="0" borderId="7" xfId="0" applyFont="1" applyBorder="1" applyAlignment="1">
      <alignment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11" fillId="0" borderId="0" xfId="0" applyFont="1" applyAlignment="1">
      <alignment vertical="center"/>
      <protection locked="0"/>
    </xf>
    <xf numFmtId="0" fontId="31" fillId="0" borderId="0" xfId="0" applyFont="1" applyAlignment="1" applyProtection="1">
      <alignment vertical="center" wrapText="1"/>
    </xf>
    <xf numFmtId="0" fontId="11" fillId="0" borderId="0" xfId="0" applyFont="1" applyAlignment="1">
      <alignment vertical="center" wrapText="1"/>
      <protection locked="0"/>
    </xf>
    <xf numFmtId="0" fontId="32" fillId="0" borderId="4" xfId="0" applyFont="1" applyBorder="1" applyAlignment="1" applyProtection="1">
      <alignment horizontal="center" vertical="center" wrapText="1"/>
    </xf>
    <xf numFmtId="0" fontId="14" fillId="0" borderId="0" xfId="7" applyAlignment="1" applyProtection="1">
      <alignment vertical="center"/>
      <protection locked="0"/>
    </xf>
    <xf numFmtId="0" fontId="14" fillId="0" borderId="0" xfId="7" applyAlignment="1" applyProtection="1">
      <alignment vertical="center" wrapText="1"/>
    </xf>
    <xf numFmtId="0" fontId="33" fillId="0" borderId="0" xfId="0" applyFont="1" applyAlignment="1">
      <alignment vertical="center" wrapText="1"/>
      <protection locked="0"/>
    </xf>
    <xf numFmtId="0" fontId="14" fillId="0" borderId="0" xfId="7" applyAlignment="1" applyProtection="1">
      <alignment vertical="center"/>
    </xf>
    <xf numFmtId="0" fontId="1" fillId="5" borderId="6" xfId="6" applyFont="1" applyBorder="1" applyAlignment="1">
      <alignment vertical="center" wrapText="1"/>
    </xf>
    <xf numFmtId="0" fontId="1" fillId="5" borderId="9" xfId="6" applyFont="1" applyBorder="1" applyAlignment="1">
      <alignment horizontal="center" vertical="center" wrapText="1"/>
    </xf>
    <xf numFmtId="0" fontId="1" fillId="5" borderId="16" xfId="6" applyFont="1" applyBorder="1" applyAlignment="1">
      <alignment horizontal="center" vertical="center" wrapText="1"/>
    </xf>
    <xf numFmtId="0" fontId="1" fillId="4" borderId="6" xfId="5" applyFont="1" applyBorder="1" applyAlignment="1">
      <alignment horizontal="right" vertical="center" wrapText="1"/>
    </xf>
    <xf numFmtId="0" fontId="1" fillId="4" borderId="9" xfId="5" applyFont="1" applyBorder="1" applyAlignment="1">
      <alignment vertical="center" wrapText="1"/>
    </xf>
    <xf numFmtId="0" fontId="1" fillId="4" borderId="12" xfId="5" applyFont="1" applyBorder="1" applyAlignment="1">
      <alignment horizontal="right" vertical="center" wrapText="1"/>
    </xf>
    <xf numFmtId="0" fontId="1" fillId="4" borderId="5" xfId="5" applyFont="1" applyBorder="1" applyAlignment="1">
      <alignment vertical="center" wrapText="1"/>
    </xf>
    <xf numFmtId="9" fontId="1" fillId="4" borderId="13" xfId="5" applyNumberFormat="1" applyFont="1" applyBorder="1" applyAlignment="1">
      <alignment horizontal="center" vertical="center" wrapText="1"/>
    </xf>
    <xf numFmtId="0" fontId="34" fillId="2" borderId="21" xfId="2" applyFont="1" applyBorder="1" applyAlignment="1" applyProtection="1">
      <alignment horizontal="center" vertical="center" wrapText="1"/>
      <protection locked="0"/>
    </xf>
    <xf numFmtId="0" fontId="16" fillId="2" borderId="32" xfId="2" applyBorder="1" applyAlignment="1" applyProtection="1">
      <alignment horizontal="center" vertical="center" wrapText="1"/>
      <protection locked="0"/>
    </xf>
    <xf numFmtId="0" fontId="17" fillId="3" borderId="33" xfId="3" applyBorder="1" applyAlignment="1">
      <alignment horizontal="center" vertical="center" wrapText="1"/>
    </xf>
    <xf numFmtId="0" fontId="16" fillId="2" borderId="34" xfId="2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</xf>
    <xf numFmtId="0" fontId="24" fillId="0" borderId="24" xfId="0" applyFont="1" applyBorder="1" applyAlignment="1" applyProtection="1">
      <alignment horizontal="center" vertical="center" wrapText="1"/>
    </xf>
    <xf numFmtId="0" fontId="24" fillId="0" borderId="25" xfId="0" applyFont="1" applyBorder="1" applyAlignment="1" applyProtection="1">
      <alignment horizontal="center" vertical="center" wrapText="1"/>
    </xf>
    <xf numFmtId="0" fontId="25" fillId="0" borderId="25" xfId="0" applyFont="1" applyBorder="1" applyAlignment="1" applyProtection="1">
      <alignment horizontal="center" vertical="center" wrapText="1"/>
    </xf>
    <xf numFmtId="0" fontId="25" fillId="0" borderId="26" xfId="0" applyFont="1" applyBorder="1" applyAlignment="1" applyProtection="1">
      <alignment horizontal="center" vertical="center" wrapText="1"/>
    </xf>
    <xf numFmtId="0" fontId="24" fillId="0" borderId="26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  <protection locked="0"/>
    </xf>
    <xf numFmtId="0" fontId="1" fillId="5" borderId="6" xfId="6" applyFont="1" applyBorder="1" applyAlignment="1">
      <alignment horizontal="center" vertical="center" wrapText="1"/>
    </xf>
    <xf numFmtId="0" fontId="1" fillId="5" borderId="9" xfId="6" applyFont="1" applyBorder="1" applyAlignment="1">
      <alignment horizontal="center" vertical="center" wrapText="1"/>
    </xf>
    <xf numFmtId="0" fontId="1" fillId="5" borderId="16" xfId="6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/>
    </xf>
    <xf numFmtId="0" fontId="24" fillId="0" borderId="24" xfId="0" applyFont="1" applyBorder="1" applyAlignment="1">
      <alignment horizontal="center" vertical="center" wrapText="1"/>
      <protection locked="0"/>
    </xf>
    <xf numFmtId="0" fontId="24" fillId="0" borderId="25" xfId="0" applyFont="1" applyBorder="1" applyAlignment="1">
      <alignment horizontal="center" vertical="center" wrapText="1"/>
      <protection locked="0"/>
    </xf>
    <xf numFmtId="0" fontId="24" fillId="0" borderId="26" xfId="0" applyFont="1" applyBorder="1" applyAlignment="1">
      <alignment horizontal="center" vertical="center" wrapText="1"/>
      <protection locked="0"/>
    </xf>
  </cellXfs>
  <cellStyles count="9">
    <cellStyle name="20% - Accent6" xfId="5" builtinId="50"/>
    <cellStyle name="40% - Accent6" xfId="6" builtinId="51"/>
    <cellStyle name="Calculation" xfId="3" builtinId="22"/>
    <cellStyle name="Heading 1" xfId="1" builtinId="16"/>
    <cellStyle name="Hyperlink" xfId="7" builtinId="8"/>
    <cellStyle name="Input" xfId="2" builtinId="20"/>
    <cellStyle name="Normal" xfId="0" builtinId="0" customBuiltin="1"/>
    <cellStyle name="Normal 2" xfId="8" xr:uid="{140358B3-8D03-445B-A522-913A978170AF}"/>
    <cellStyle name="Percent" xfId="4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onitor.uw.edu.pl/Lists/Uchway/Attachments/4930/M.2019.186.U.441.pdf?fbclid=IwAR2iI5CPt3fraTce0AOo9sKnHbY-Am7hYOhUk1StvW9I43GHT4Yo4SyWk7E" TargetMode="External"/><Relationship Id="rId1" Type="http://schemas.openxmlformats.org/officeDocument/2006/relationships/hyperlink" Target="https://clas.al.uw.edu.pl/dla-studentow/studia-i-stopnia-od-2023-r/program-studi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125"/>
  <sheetViews>
    <sheetView tabSelected="1" topLeftCell="A111" zoomScale="91" zoomScaleNormal="70" workbookViewId="0">
      <selection activeCell="I23" sqref="I23"/>
    </sheetView>
  </sheetViews>
  <sheetFormatPr defaultColWidth="9.109375" defaultRowHeight="13.8" x14ac:dyDescent="0.25"/>
  <cols>
    <col min="1" max="1" width="2.109375" style="1" customWidth="1"/>
    <col min="2" max="2" width="4.5546875" style="1" customWidth="1"/>
    <col min="3" max="3" width="9.88671875" style="1" customWidth="1"/>
    <col min="4" max="4" width="2.44140625" style="1" hidden="1" customWidth="1"/>
    <col min="5" max="5" width="32.88671875" style="5" customWidth="1"/>
    <col min="6" max="6" width="21.33203125" style="1" customWidth="1"/>
    <col min="7" max="7" width="21.33203125" style="1" hidden="1" customWidth="1"/>
    <col min="8" max="8" width="10.6640625" style="2" customWidth="1"/>
    <col min="9" max="9" width="10.6640625" style="86" customWidth="1"/>
    <col min="10" max="10" width="9.6640625" style="1" customWidth="1"/>
    <col min="11" max="11" width="11.109375" style="1" customWidth="1"/>
    <col min="12" max="12" width="25.88671875" style="1" customWidth="1"/>
    <col min="13" max="13" width="25.88671875" hidden="1" customWidth="1"/>
    <col min="14" max="14" width="59" style="4" customWidth="1"/>
    <col min="15" max="15" width="67.6640625" style="1" customWidth="1"/>
    <col min="16" max="17" width="9.109375" style="1"/>
    <col min="18" max="18" width="9.6640625" style="1" bestFit="1" customWidth="1"/>
    <col min="19" max="16384" width="9.109375" style="1"/>
  </cols>
  <sheetData>
    <row r="1" spans="1:15" s="8" customFormat="1" x14ac:dyDescent="0.25">
      <c r="A1" s="30"/>
      <c r="B1" s="112" t="s">
        <v>0</v>
      </c>
      <c r="C1" s="112"/>
      <c r="D1" s="112"/>
      <c r="E1" s="113"/>
      <c r="F1" s="113"/>
      <c r="G1" s="113"/>
      <c r="H1" s="113"/>
      <c r="I1" s="113"/>
      <c r="J1" s="113"/>
      <c r="K1" s="113"/>
      <c r="L1" s="113"/>
      <c r="M1"/>
      <c r="N1" s="111"/>
    </row>
    <row r="2" spans="1:15" s="16" customFormat="1" ht="12.75" customHeight="1" x14ac:dyDescent="0.25">
      <c r="A2" s="31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/>
      <c r="N2" s="111"/>
    </row>
    <row r="3" spans="1:15" s="16" customFormat="1" ht="14.4" x14ac:dyDescent="0.25">
      <c r="A3" s="31"/>
      <c r="B3" s="31"/>
      <c r="C3" s="31"/>
      <c r="D3" s="31"/>
      <c r="E3" s="32" t="s">
        <v>1</v>
      </c>
      <c r="F3" s="37" t="s">
        <v>81</v>
      </c>
      <c r="G3" s="37"/>
      <c r="H3" s="34"/>
      <c r="I3" s="79"/>
      <c r="J3" s="31"/>
      <c r="K3" s="31"/>
      <c r="L3" s="31"/>
      <c r="M3"/>
      <c r="N3" s="27"/>
    </row>
    <row r="4" spans="1:15" s="16" customFormat="1" ht="67.5" customHeight="1" x14ac:dyDescent="0.25">
      <c r="A4" s="31"/>
      <c r="B4" s="31"/>
      <c r="C4" s="31"/>
      <c r="D4" s="31"/>
      <c r="E4" s="32" t="s">
        <v>2</v>
      </c>
      <c r="F4" s="33" t="s">
        <v>3</v>
      </c>
      <c r="G4" s="33"/>
      <c r="H4" s="34"/>
      <c r="I4" s="79"/>
      <c r="J4" s="31"/>
      <c r="K4" s="31"/>
      <c r="L4" s="35" t="s">
        <v>4</v>
      </c>
      <c r="M4"/>
      <c r="N4" s="4"/>
    </row>
    <row r="5" spans="1:15" s="16" customFormat="1" ht="14.4" x14ac:dyDescent="0.25">
      <c r="A5" s="31"/>
      <c r="B5" s="31"/>
      <c r="C5" s="31"/>
      <c r="D5" s="31"/>
      <c r="E5" s="32" t="s">
        <v>5</v>
      </c>
      <c r="F5" s="36"/>
      <c r="G5" s="36"/>
      <c r="H5" s="34"/>
      <c r="I5" s="79"/>
      <c r="J5" s="31"/>
      <c r="K5" s="31"/>
      <c r="L5" s="37" t="s">
        <v>82</v>
      </c>
      <c r="M5"/>
      <c r="N5" s="27"/>
    </row>
    <row r="6" spans="1:15" s="16" customFormat="1" ht="14.4" x14ac:dyDescent="0.25">
      <c r="A6" s="31"/>
      <c r="B6" s="31"/>
      <c r="C6" s="31"/>
      <c r="D6" s="31"/>
      <c r="E6" s="32" t="s">
        <v>6</v>
      </c>
      <c r="F6" s="36">
        <v>0</v>
      </c>
      <c r="G6" s="36"/>
      <c r="H6" s="34"/>
      <c r="I6" s="79"/>
      <c r="J6" s="31"/>
      <c r="K6" s="31"/>
      <c r="L6" s="37" t="s">
        <v>83</v>
      </c>
      <c r="M6"/>
      <c r="N6" s="4"/>
    </row>
    <row r="7" spans="1:15" s="16" customFormat="1" ht="14.4" x14ac:dyDescent="0.25">
      <c r="A7" s="31"/>
      <c r="B7" s="31"/>
      <c r="C7" s="31"/>
      <c r="D7" s="31"/>
      <c r="E7" s="32" t="s">
        <v>7</v>
      </c>
      <c r="F7" s="33" t="s">
        <v>8</v>
      </c>
      <c r="G7" s="33"/>
      <c r="H7" s="34"/>
      <c r="I7" s="79"/>
      <c r="J7" s="31"/>
      <c r="K7" s="31"/>
      <c r="L7" s="31"/>
      <c r="M7"/>
      <c r="N7" s="27"/>
    </row>
    <row r="8" spans="1:15" s="16" customFormat="1" ht="14.4" x14ac:dyDescent="0.25">
      <c r="A8" s="31"/>
      <c r="B8" s="31"/>
      <c r="C8" s="31"/>
      <c r="D8" s="31"/>
      <c r="E8" s="32" t="s">
        <v>9</v>
      </c>
      <c r="F8" s="88"/>
      <c r="G8" s="88"/>
      <c r="H8" s="34"/>
      <c r="I8" s="79"/>
      <c r="J8" s="31"/>
      <c r="K8" s="31"/>
      <c r="L8" s="91" t="s">
        <v>10</v>
      </c>
      <c r="M8"/>
      <c r="N8" s="27"/>
    </row>
    <row r="9" spans="1:15" s="16" customFormat="1" ht="14.4" x14ac:dyDescent="0.25">
      <c r="A9" s="31"/>
      <c r="B9" s="31"/>
      <c r="C9" s="31"/>
      <c r="D9" s="31"/>
      <c r="E9" s="32" t="s">
        <v>11</v>
      </c>
      <c r="F9" s="36">
        <v>0</v>
      </c>
      <c r="G9" s="36"/>
      <c r="H9" s="34"/>
      <c r="I9" s="79"/>
      <c r="J9" s="31"/>
      <c r="K9" s="31"/>
      <c r="L9" s="91" t="s">
        <v>12</v>
      </c>
      <c r="M9"/>
      <c r="N9" s="27"/>
    </row>
    <row r="10" spans="1:15" ht="15" thickBot="1" x14ac:dyDescent="0.3">
      <c r="A10" s="38"/>
      <c r="B10" s="39"/>
      <c r="C10" s="39"/>
      <c r="D10" s="39"/>
      <c r="E10" s="40"/>
      <c r="F10" s="39"/>
      <c r="G10" s="39"/>
      <c r="H10" s="41"/>
      <c r="I10" s="80"/>
      <c r="J10" s="39"/>
      <c r="K10" s="39"/>
      <c r="L10" s="39"/>
    </row>
    <row r="11" spans="1:15" ht="43.2" customHeight="1" thickBot="1" x14ac:dyDescent="0.3">
      <c r="A11" s="38"/>
      <c r="B11" s="42" t="s">
        <v>13</v>
      </c>
      <c r="C11" s="43" t="s">
        <v>14</v>
      </c>
      <c r="D11" s="43" t="s">
        <v>15</v>
      </c>
      <c r="E11" s="44" t="s">
        <v>16</v>
      </c>
      <c r="F11" s="44" t="s">
        <v>17</v>
      </c>
      <c r="G11" s="44"/>
      <c r="H11" s="44" t="s">
        <v>18</v>
      </c>
      <c r="I11" s="44" t="s">
        <v>19</v>
      </c>
      <c r="J11" s="45" t="s">
        <v>20</v>
      </c>
      <c r="K11" s="45" t="s">
        <v>21</v>
      </c>
      <c r="L11" s="46" t="s">
        <v>22</v>
      </c>
      <c r="O11" s="3"/>
    </row>
    <row r="12" spans="1:15" ht="30" customHeight="1" thickBot="1" x14ac:dyDescent="0.3">
      <c r="A12" s="38"/>
      <c r="B12" s="105" t="s">
        <v>23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9"/>
    </row>
    <row r="13" spans="1:15" ht="30" customHeight="1" x14ac:dyDescent="0.25">
      <c r="A13" s="38"/>
      <c r="B13" s="47">
        <v>1</v>
      </c>
      <c r="C13" s="48" t="s">
        <v>89</v>
      </c>
      <c r="D13" s="49">
        <f ca="1">IF(IFERROR(FIND(#REF!,VLOOKUP(#REF!,INDIRECT("usos"&amp;M13),4,FALSE))&gt;0,FALSE),1,0)</f>
        <v>0</v>
      </c>
      <c r="E13" s="50" t="s">
        <v>85</v>
      </c>
      <c r="F13" s="51"/>
      <c r="G13" s="51"/>
      <c r="H13" s="48">
        <v>60</v>
      </c>
      <c r="I13" s="74">
        <v>8</v>
      </c>
      <c r="J13" s="48">
        <v>1</v>
      </c>
      <c r="K13" s="52" t="s">
        <v>79</v>
      </c>
      <c r="L13" s="53"/>
      <c r="M13" t="str">
        <f>SUBSTITUTE(K13,"/","")</f>
        <v>20232024</v>
      </c>
    </row>
    <row r="14" spans="1:15" ht="30" customHeight="1" x14ac:dyDescent="0.25">
      <c r="A14" s="38"/>
      <c r="B14" s="54">
        <f t="shared" ref="B14:B21" ca="1" si="0">MAX(INDIRECT(ADDRESS(ROW()-1,COLUMN())&amp;":"&amp;ADDRESS(1,COLUMN())))+1</f>
        <v>2</v>
      </c>
      <c r="C14" s="52" t="s">
        <v>90</v>
      </c>
      <c r="D14" s="49">
        <f ca="1">IF(IFERROR(FIND(#REF!,VLOOKUP(#REF!,INDIRECT("usos"&amp;M14),4,FALSE))&gt;0,FALSE),1,0)</f>
        <v>0</v>
      </c>
      <c r="E14" s="50" t="s">
        <v>86</v>
      </c>
      <c r="F14" s="55"/>
      <c r="G14" s="55"/>
      <c r="H14" s="52">
        <v>60</v>
      </c>
      <c r="I14" s="74">
        <v>8</v>
      </c>
      <c r="J14" s="52">
        <v>1</v>
      </c>
      <c r="K14" s="52" t="s">
        <v>79</v>
      </c>
      <c r="L14" s="56"/>
      <c r="M14" t="str">
        <f t="shared" ref="M14:M69" si="1">SUBSTITUTE(K14,"/","")</f>
        <v>20232024</v>
      </c>
    </row>
    <row r="15" spans="1:15" ht="30" customHeight="1" x14ac:dyDescent="0.25">
      <c r="A15" s="38"/>
      <c r="B15" s="54">
        <f t="shared" ca="1" si="0"/>
        <v>3</v>
      </c>
      <c r="C15" s="52" t="s">
        <v>88</v>
      </c>
      <c r="D15" s="49">
        <f ca="1">IF(IFERROR(FIND(#REF!,VLOOKUP(#REF!,INDIRECT("usos"&amp;M15),4,FALSE))&gt;0,FALSE),1,0)</f>
        <v>0</v>
      </c>
      <c r="E15" s="50" t="s">
        <v>87</v>
      </c>
      <c r="F15" s="55"/>
      <c r="G15" s="55"/>
      <c r="H15" s="52">
        <v>30</v>
      </c>
      <c r="I15" s="74">
        <v>6</v>
      </c>
      <c r="J15" s="52">
        <v>1</v>
      </c>
      <c r="K15" s="52" t="s">
        <v>79</v>
      </c>
      <c r="L15" s="56"/>
      <c r="M15" t="str">
        <f t="shared" si="1"/>
        <v>20232024</v>
      </c>
    </row>
    <row r="16" spans="1:15" ht="30" customHeight="1" x14ac:dyDescent="0.25">
      <c r="A16" s="38"/>
      <c r="B16" s="54">
        <v>4</v>
      </c>
      <c r="C16" s="52" t="s">
        <v>25</v>
      </c>
      <c r="D16" s="49"/>
      <c r="E16" s="50" t="s">
        <v>67</v>
      </c>
      <c r="F16" s="55"/>
      <c r="G16" s="55"/>
      <c r="H16" s="52">
        <v>4</v>
      </c>
      <c r="I16" s="74">
        <v>0.5</v>
      </c>
      <c r="J16" s="52">
        <v>1</v>
      </c>
      <c r="K16" s="52" t="s">
        <v>79</v>
      </c>
      <c r="L16" s="56"/>
    </row>
    <row r="17" spans="1:14" ht="30" customHeight="1" x14ac:dyDescent="0.25">
      <c r="A17" s="38"/>
      <c r="B17" s="54">
        <f t="shared" ca="1" si="0"/>
        <v>5</v>
      </c>
      <c r="C17" s="52" t="s">
        <v>26</v>
      </c>
      <c r="D17" s="49">
        <f ca="1">IF(IFERROR(FIND(#REF!,VLOOKUP(#REF!,INDIRECT("usos"&amp;M17),4,FALSE))&gt;0,FALSE),1,0)</f>
        <v>0</v>
      </c>
      <c r="E17" s="50" t="s">
        <v>66</v>
      </c>
      <c r="F17" s="55"/>
      <c r="G17" s="55"/>
      <c r="H17" s="52">
        <v>4</v>
      </c>
      <c r="I17" s="74">
        <v>0.5</v>
      </c>
      <c r="J17" s="52">
        <v>1</v>
      </c>
      <c r="K17" s="52" t="s">
        <v>79</v>
      </c>
      <c r="L17" s="56"/>
      <c r="M17" t="str">
        <f t="shared" si="1"/>
        <v>20232024</v>
      </c>
    </row>
    <row r="18" spans="1:14" ht="30" customHeight="1" x14ac:dyDescent="0.25">
      <c r="A18" s="38"/>
      <c r="B18" s="57">
        <f t="shared" ca="1" si="0"/>
        <v>6</v>
      </c>
      <c r="C18" s="58" t="s">
        <v>27</v>
      </c>
      <c r="D18" s="49">
        <f ca="1">IF(IFERROR(FIND(#REF!,VLOOKUP(#REF!,INDIRECT("usos"&amp;M18),4,FALSE))&gt;0,FALSE),1,0)</f>
        <v>0</v>
      </c>
      <c r="E18" s="50" t="s">
        <v>68</v>
      </c>
      <c r="F18" s="59"/>
      <c r="G18" s="59"/>
      <c r="H18" s="58">
        <v>30</v>
      </c>
      <c r="I18" s="74">
        <v>2</v>
      </c>
      <c r="J18" s="58">
        <v>1</v>
      </c>
      <c r="K18" s="60" t="s">
        <v>79</v>
      </c>
      <c r="L18" s="61"/>
      <c r="M18" t="str">
        <f t="shared" si="1"/>
        <v>20232024</v>
      </c>
    </row>
    <row r="19" spans="1:14" ht="30" customHeight="1" x14ac:dyDescent="0.25">
      <c r="A19" s="38"/>
      <c r="B19" s="57">
        <f t="shared" ca="1" si="0"/>
        <v>7</v>
      </c>
      <c r="C19" s="52" t="s">
        <v>28</v>
      </c>
      <c r="D19" s="49">
        <f ca="1">IF(IFERROR(FIND(#REF!,VLOOKUP(#REF!,INDIRECT("usos"&amp;M19),4,FALSE))&gt;0,FALSE),1,0)</f>
        <v>0</v>
      </c>
      <c r="E19" s="50" t="s">
        <v>69</v>
      </c>
      <c r="F19" s="55"/>
      <c r="G19" s="55"/>
      <c r="H19" s="52">
        <v>30</v>
      </c>
      <c r="I19" s="74">
        <v>3</v>
      </c>
      <c r="J19" s="52">
        <v>2</v>
      </c>
      <c r="K19" s="52" t="s">
        <v>80</v>
      </c>
      <c r="L19" s="61"/>
      <c r="M19" t="str">
        <f t="shared" si="1"/>
        <v>20242025</v>
      </c>
    </row>
    <row r="20" spans="1:14" ht="30" customHeight="1" x14ac:dyDescent="0.25">
      <c r="A20" s="38"/>
      <c r="B20" s="57">
        <f t="shared" ca="1" si="0"/>
        <v>8</v>
      </c>
      <c r="C20" s="52" t="s">
        <v>29</v>
      </c>
      <c r="D20" s="49">
        <f ca="1">IF(IFERROR(FIND(#REF!,VLOOKUP(#REF!,INDIRECT("usos"&amp;M20),4,FALSE))&gt;0,FALSE),1,0)</f>
        <v>0</v>
      </c>
      <c r="E20" s="50" t="s">
        <v>70</v>
      </c>
      <c r="F20" s="55"/>
      <c r="G20" s="55"/>
      <c r="H20" s="52">
        <v>60</v>
      </c>
      <c r="I20" s="74">
        <v>7</v>
      </c>
      <c r="J20" s="52">
        <v>2</v>
      </c>
      <c r="K20" s="52" t="s">
        <v>80</v>
      </c>
      <c r="L20" s="61"/>
      <c r="M20" t="str">
        <f t="shared" ref="M20" si="2">SUBSTITUTE(K20,"/","")</f>
        <v>20242025</v>
      </c>
    </row>
    <row r="21" spans="1:14" s="3" customFormat="1" ht="30" customHeight="1" thickBot="1" x14ac:dyDescent="0.3">
      <c r="A21" s="38"/>
      <c r="B21" s="57">
        <f t="shared" ca="1" si="0"/>
        <v>9</v>
      </c>
      <c r="C21" s="58" t="s">
        <v>30</v>
      </c>
      <c r="D21" s="49">
        <f ca="1">IF(IFERROR(FIND(#REF!,VLOOKUP(#REF!,INDIRECT("usos"&amp;M21),4,FALSE))&gt;0,FALSE),1,0)</f>
        <v>0</v>
      </c>
      <c r="E21" s="50" t="s">
        <v>71</v>
      </c>
      <c r="F21" s="59"/>
      <c r="G21" s="59"/>
      <c r="H21" s="58">
        <v>60</v>
      </c>
      <c r="I21" s="74">
        <v>10</v>
      </c>
      <c r="J21" s="58">
        <v>3</v>
      </c>
      <c r="K21" s="60" t="s">
        <v>81</v>
      </c>
      <c r="L21" s="61"/>
      <c r="M21" t="str">
        <f t="shared" si="1"/>
        <v>20252026</v>
      </c>
      <c r="N21" s="4"/>
    </row>
    <row r="22" spans="1:14" ht="30" customHeight="1" thickBot="1" x14ac:dyDescent="0.3">
      <c r="A22" s="38"/>
      <c r="B22" s="105" t="s">
        <v>31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9"/>
      <c r="M22" t="str">
        <f t="shared" si="1"/>
        <v/>
      </c>
    </row>
    <row r="23" spans="1:14" ht="30" customHeight="1" x14ac:dyDescent="0.25">
      <c r="A23" s="38"/>
      <c r="B23" s="47">
        <f t="shared" ref="B23:B28" ca="1" si="3">MAX(INDIRECT(ADDRESS(ROW()-1,COLUMN())&amp;":"&amp;ADDRESS(1,COLUMN())))+1</f>
        <v>10</v>
      </c>
      <c r="C23" s="52"/>
      <c r="D23" s="49">
        <f ca="1">IF(IFERROR(FIND(#REF!,VLOOKUP(#REF!,INDIRECT("usos"&amp;M23),4,FALSE))&gt;0,FALSE),1,0)</f>
        <v>0</v>
      </c>
      <c r="E23" s="50"/>
      <c r="F23" s="62"/>
      <c r="G23" s="62"/>
      <c r="H23" s="48"/>
      <c r="I23" s="74"/>
      <c r="J23" s="48"/>
      <c r="K23" s="63"/>
      <c r="L23" s="53"/>
      <c r="M23" t="str">
        <f t="shared" si="1"/>
        <v/>
      </c>
    </row>
    <row r="24" spans="1:14" ht="30" customHeight="1" x14ac:dyDescent="0.25">
      <c r="A24" s="38"/>
      <c r="B24" s="54">
        <f t="shared" ca="1" si="3"/>
        <v>11</v>
      </c>
      <c r="C24" s="52"/>
      <c r="D24" s="49">
        <f ca="1">IF(IFERROR(FIND(#REF!,VLOOKUP(#REF!,INDIRECT("usos"&amp;M24),4,FALSE))&gt;0,FALSE),1,0)</f>
        <v>0</v>
      </c>
      <c r="E24" s="50"/>
      <c r="F24" s="64"/>
      <c r="G24" s="64"/>
      <c r="H24" s="52"/>
      <c r="I24" s="74"/>
      <c r="J24" s="52"/>
      <c r="K24" s="52"/>
      <c r="L24" s="56"/>
      <c r="M24" t="str">
        <f t="shared" si="1"/>
        <v/>
      </c>
    </row>
    <row r="25" spans="1:14" ht="30" customHeight="1" x14ac:dyDescent="0.25">
      <c r="A25" s="38"/>
      <c r="B25" s="54">
        <f t="shared" ca="1" si="3"/>
        <v>12</v>
      </c>
      <c r="C25" s="52"/>
      <c r="D25" s="49">
        <f ca="1">IF(IFERROR(FIND(#REF!,VLOOKUP(#REF!,INDIRECT("usos"&amp;M25),4,FALSE))&gt;0,FALSE),1,0)</f>
        <v>0</v>
      </c>
      <c r="E25" s="50"/>
      <c r="F25" s="64"/>
      <c r="G25" s="64"/>
      <c r="H25" s="52"/>
      <c r="I25" s="74"/>
      <c r="J25" s="52"/>
      <c r="K25" s="52"/>
      <c r="L25" s="56"/>
      <c r="M25" t="str">
        <f t="shared" si="1"/>
        <v/>
      </c>
    </row>
    <row r="26" spans="1:14" ht="30" customHeight="1" x14ac:dyDescent="0.25">
      <c r="A26" s="38"/>
      <c r="B26" s="54">
        <f t="shared" ca="1" si="3"/>
        <v>13</v>
      </c>
      <c r="C26" s="52"/>
      <c r="D26" s="49">
        <f ca="1">IF(IFERROR(FIND(#REF!,VLOOKUP(#REF!,INDIRECT("usos"&amp;M26),4,FALSE))&gt;0,FALSE),1,0)</f>
        <v>0</v>
      </c>
      <c r="E26" s="50"/>
      <c r="F26" s="64"/>
      <c r="G26" s="64"/>
      <c r="H26" s="52"/>
      <c r="I26" s="74"/>
      <c r="J26" s="52"/>
      <c r="K26" s="52"/>
      <c r="L26" s="56"/>
      <c r="M26" t="str">
        <f t="shared" ref="M26" si="4">SUBSTITUTE(K26,"/","")</f>
        <v/>
      </c>
    </row>
    <row r="27" spans="1:14" ht="30" customHeight="1" x14ac:dyDescent="0.25">
      <c r="A27" s="38"/>
      <c r="B27" s="54">
        <f t="shared" ca="1" si="3"/>
        <v>14</v>
      </c>
      <c r="C27" s="52"/>
      <c r="D27" s="49">
        <f ca="1">IF(IFERROR(FIND(#REF!,VLOOKUP(#REF!,INDIRECT("usos"&amp;M27),4,FALSE))&gt;0,FALSE),1,0)</f>
        <v>0</v>
      </c>
      <c r="E27" s="50"/>
      <c r="F27" s="64"/>
      <c r="G27" s="64"/>
      <c r="H27" s="52"/>
      <c r="I27" s="74"/>
      <c r="J27" s="52"/>
      <c r="K27" s="52"/>
      <c r="L27" s="56"/>
      <c r="M27" t="str">
        <f t="shared" si="1"/>
        <v/>
      </c>
    </row>
    <row r="28" spans="1:14" ht="30" customHeight="1" thickBot="1" x14ac:dyDescent="0.3">
      <c r="A28" s="38"/>
      <c r="B28" s="54">
        <f t="shared" ca="1" si="3"/>
        <v>15</v>
      </c>
      <c r="C28" s="52"/>
      <c r="D28" s="49">
        <f ca="1">IF(IFERROR(FIND(#REF!,VLOOKUP(#REF!,INDIRECT("usos"&amp;M28),4,FALSE))&gt;0,FALSE),1,0)</f>
        <v>0</v>
      </c>
      <c r="E28" s="50"/>
      <c r="F28" s="64"/>
      <c r="G28" s="64"/>
      <c r="H28" s="52"/>
      <c r="I28" s="74"/>
      <c r="J28" s="52"/>
      <c r="K28" s="52"/>
      <c r="L28" s="56"/>
      <c r="M28" t="str">
        <f t="shared" si="1"/>
        <v/>
      </c>
    </row>
    <row r="29" spans="1:14" ht="30" customHeight="1" thickBot="1" x14ac:dyDescent="0.3">
      <c r="A29" s="38"/>
      <c r="B29" s="120" t="s">
        <v>33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2"/>
      <c r="M29" t="str">
        <f t="shared" si="1"/>
        <v/>
      </c>
    </row>
    <row r="30" spans="1:14" ht="30" customHeight="1" x14ac:dyDescent="0.25">
      <c r="A30" s="38"/>
      <c r="B30" s="47">
        <f t="shared" ref="B30:B35" ca="1" si="5">MAX(INDIRECT(ADDRESS(ROW()-1,COLUMN())&amp;":"&amp;ADDRESS(1,COLUMN())))+1</f>
        <v>16</v>
      </c>
      <c r="C30" s="52"/>
      <c r="D30" s="49">
        <f ca="1">IF(IFERROR(FIND(#REF!,VLOOKUP(#REF!,INDIRECT("usos"&amp;M30),4,FALSE))&gt;0,FALSE),1,0)</f>
        <v>0</v>
      </c>
      <c r="E30" s="50"/>
      <c r="F30" s="51"/>
      <c r="G30" s="51"/>
      <c r="H30" s="48"/>
      <c r="I30" s="74"/>
      <c r="J30" s="48"/>
      <c r="K30" s="52"/>
      <c r="L30" s="53"/>
      <c r="M30" t="str">
        <f t="shared" si="1"/>
        <v/>
      </c>
    </row>
    <row r="31" spans="1:14" ht="30" customHeight="1" x14ac:dyDescent="0.25">
      <c r="A31" s="38"/>
      <c r="B31" s="54">
        <f t="shared" ca="1" si="5"/>
        <v>17</v>
      </c>
      <c r="C31" s="52"/>
      <c r="D31" s="49">
        <f ca="1">IF(IFERROR(FIND(#REF!,VLOOKUP(#REF!,INDIRECT("usos"&amp;M31),4,FALSE))&gt;0,FALSE),1,0)</f>
        <v>0</v>
      </c>
      <c r="E31" s="50"/>
      <c r="F31" s="55"/>
      <c r="G31" s="55"/>
      <c r="H31" s="52"/>
      <c r="I31" s="74"/>
      <c r="J31" s="52"/>
      <c r="K31" s="52"/>
      <c r="L31" s="56"/>
      <c r="M31" t="str">
        <f t="shared" si="1"/>
        <v/>
      </c>
    </row>
    <row r="32" spans="1:14" ht="30" customHeight="1" x14ac:dyDescent="0.25">
      <c r="A32" s="38"/>
      <c r="B32" s="54">
        <f t="shared" ca="1" si="5"/>
        <v>18</v>
      </c>
      <c r="C32" s="52"/>
      <c r="D32" s="49">
        <f ca="1">IF(IFERROR(FIND(#REF!,VLOOKUP(#REF!,INDIRECT("usos"&amp;M32),4,FALSE))&gt;0,FALSE),1,0)</f>
        <v>0</v>
      </c>
      <c r="E32" s="50"/>
      <c r="F32" s="55"/>
      <c r="G32" s="55"/>
      <c r="H32" s="52"/>
      <c r="I32" s="74"/>
      <c r="J32" s="52"/>
      <c r="K32" s="52"/>
      <c r="L32" s="56"/>
      <c r="M32" t="str">
        <f t="shared" ref="M32" si="6">SUBSTITUTE(K32,"/","")</f>
        <v/>
      </c>
    </row>
    <row r="33" spans="1:13" ht="30" customHeight="1" x14ac:dyDescent="0.25">
      <c r="A33" s="38"/>
      <c r="B33" s="54">
        <f t="shared" ca="1" si="5"/>
        <v>19</v>
      </c>
      <c r="C33" s="52"/>
      <c r="D33" s="49">
        <f ca="1">IF(IFERROR(FIND(#REF!,VLOOKUP(#REF!,INDIRECT("usos"&amp;M33),4,FALSE))&gt;0,FALSE),1,0)</f>
        <v>0</v>
      </c>
      <c r="E33" s="50"/>
      <c r="F33" s="55"/>
      <c r="G33" s="55"/>
      <c r="H33" s="52"/>
      <c r="I33" s="74"/>
      <c r="J33" s="52"/>
      <c r="K33" s="52"/>
      <c r="L33" s="56"/>
      <c r="M33" t="str">
        <f t="shared" si="1"/>
        <v/>
      </c>
    </row>
    <row r="34" spans="1:13" ht="30" customHeight="1" x14ac:dyDescent="0.25">
      <c r="A34" s="38"/>
      <c r="B34" s="54">
        <f t="shared" ca="1" si="5"/>
        <v>20</v>
      </c>
      <c r="C34" s="52"/>
      <c r="D34" s="49">
        <f ca="1">IF(IFERROR(FIND(#REF!,VLOOKUP(#REF!,INDIRECT("usos"&amp;M34),4,FALSE))&gt;0,FALSE),1,0)</f>
        <v>0</v>
      </c>
      <c r="E34" s="50"/>
      <c r="F34" s="55"/>
      <c r="G34" s="55"/>
      <c r="H34" s="52"/>
      <c r="I34" s="74"/>
      <c r="J34" s="52"/>
      <c r="K34" s="52"/>
      <c r="L34" s="56"/>
      <c r="M34" t="str">
        <f t="shared" si="1"/>
        <v/>
      </c>
    </row>
    <row r="35" spans="1:13" ht="30" customHeight="1" thickBot="1" x14ac:dyDescent="0.3">
      <c r="A35" s="38"/>
      <c r="B35" s="54">
        <f t="shared" ca="1" si="5"/>
        <v>21</v>
      </c>
      <c r="C35" s="52"/>
      <c r="D35" s="49">
        <f ca="1">IF(IFERROR(FIND(#REF!,VLOOKUP(#REF!,INDIRECT("usos"&amp;M35),4,FALSE))&gt;0,FALSE),1,0)</f>
        <v>0</v>
      </c>
      <c r="E35" s="50"/>
      <c r="F35" s="55"/>
      <c r="G35" s="55"/>
      <c r="H35" s="52"/>
      <c r="I35" s="74"/>
      <c r="J35" s="52"/>
      <c r="K35" s="52"/>
      <c r="L35" s="56"/>
      <c r="M35" t="str">
        <f t="shared" si="1"/>
        <v/>
      </c>
    </row>
    <row r="36" spans="1:13" ht="30" customHeight="1" thickBot="1" x14ac:dyDescent="0.3">
      <c r="A36" s="38"/>
      <c r="B36" s="105" t="s">
        <v>84</v>
      </c>
      <c r="C36" s="106"/>
      <c r="D36" s="106"/>
      <c r="E36" s="107"/>
      <c r="F36" s="107"/>
      <c r="G36" s="107"/>
      <c r="H36" s="107"/>
      <c r="I36" s="107"/>
      <c r="J36" s="107"/>
      <c r="K36" s="107"/>
      <c r="L36" s="108"/>
      <c r="M36" t="str">
        <f t="shared" si="1"/>
        <v/>
      </c>
    </row>
    <row r="37" spans="1:13" ht="30" customHeight="1" x14ac:dyDescent="0.25">
      <c r="A37" s="38"/>
      <c r="B37" s="47">
        <f t="shared" ref="B37:B42" ca="1" si="7">MAX(INDIRECT(ADDRESS(ROW()-1,COLUMN())&amp;":"&amp;ADDRESS(1,COLUMN())))+1</f>
        <v>22</v>
      </c>
      <c r="C37" s="52"/>
      <c r="D37" s="49">
        <f ca="1">IF(IFERROR(FIND(#REF!,VLOOKUP(#REF!,INDIRECT("usos"&amp;M37),4,FALSE))&gt;0,FALSE),1,0)</f>
        <v>0</v>
      </c>
      <c r="E37" s="50"/>
      <c r="F37" s="62"/>
      <c r="G37" s="62"/>
      <c r="H37" s="48"/>
      <c r="I37" s="74"/>
      <c r="J37" s="48"/>
      <c r="K37" s="63"/>
      <c r="L37" s="53"/>
      <c r="M37" t="str">
        <f t="shared" si="1"/>
        <v/>
      </c>
    </row>
    <row r="38" spans="1:13" ht="30" customHeight="1" x14ac:dyDescent="0.25">
      <c r="A38" s="38"/>
      <c r="B38" s="54">
        <f t="shared" ca="1" si="7"/>
        <v>23</v>
      </c>
      <c r="C38" s="52"/>
      <c r="D38" s="49">
        <f ca="1">IF(IFERROR(FIND(#REF!,VLOOKUP(#REF!,INDIRECT("usos"&amp;M38),4,FALSE))&gt;0,FALSE),1,0)</f>
        <v>0</v>
      </c>
      <c r="E38" s="1"/>
      <c r="F38" s="64"/>
      <c r="G38" s="64"/>
      <c r="H38" s="52"/>
      <c r="I38" s="74"/>
      <c r="J38" s="52"/>
      <c r="K38" s="52"/>
      <c r="L38" s="56"/>
      <c r="M38" t="str">
        <f t="shared" si="1"/>
        <v/>
      </c>
    </row>
    <row r="39" spans="1:13" ht="30" customHeight="1" x14ac:dyDescent="0.25">
      <c r="A39" s="38"/>
      <c r="B39" s="54">
        <f t="shared" ca="1" si="7"/>
        <v>24</v>
      </c>
      <c r="C39" s="52"/>
      <c r="D39" s="49">
        <f ca="1">IF(IFERROR(FIND(#REF!,VLOOKUP(#REF!,INDIRECT("usos"&amp;M39),4,FALSE))&gt;0,FALSE),1,0)</f>
        <v>0</v>
      </c>
      <c r="E39" s="50"/>
      <c r="F39" s="64"/>
      <c r="G39" s="64"/>
      <c r="H39" s="52"/>
      <c r="I39" s="74"/>
      <c r="J39" s="52"/>
      <c r="K39" s="52"/>
      <c r="L39" s="56"/>
      <c r="M39" t="str">
        <f t="shared" ref="M39" si="8">SUBSTITUTE(K39,"/","")</f>
        <v/>
      </c>
    </row>
    <row r="40" spans="1:13" ht="30" customHeight="1" x14ac:dyDescent="0.25">
      <c r="A40" s="38"/>
      <c r="B40" s="54">
        <f t="shared" ca="1" si="7"/>
        <v>25</v>
      </c>
      <c r="C40" s="52"/>
      <c r="D40" s="49">
        <f ca="1">IF(IFERROR(FIND(#REF!,VLOOKUP(#REF!,INDIRECT("usos"&amp;M40),4,FALSE))&gt;0,FALSE),1,0)</f>
        <v>0</v>
      </c>
      <c r="E40" s="50"/>
      <c r="F40" s="64"/>
      <c r="G40" s="64"/>
      <c r="H40" s="52"/>
      <c r="I40" s="74"/>
      <c r="J40" s="52"/>
      <c r="K40" s="52"/>
      <c r="L40" s="56"/>
      <c r="M40" t="str">
        <f t="shared" si="1"/>
        <v/>
      </c>
    </row>
    <row r="41" spans="1:13" ht="30" customHeight="1" x14ac:dyDescent="0.25">
      <c r="A41" s="38"/>
      <c r="B41" s="54">
        <f t="shared" ca="1" si="7"/>
        <v>26</v>
      </c>
      <c r="C41" s="52"/>
      <c r="D41" s="49">
        <f ca="1">IF(IFERROR(FIND(#REF!,VLOOKUP(#REF!,INDIRECT("usos"&amp;M41),4,FALSE))&gt;0,FALSE),1,0)</f>
        <v>0</v>
      </c>
      <c r="E41" s="50"/>
      <c r="F41" s="64"/>
      <c r="G41" s="64"/>
      <c r="H41" s="52"/>
      <c r="I41" s="74"/>
      <c r="J41" s="52"/>
      <c r="K41" s="52"/>
      <c r="L41" s="56"/>
      <c r="M41" t="str">
        <f t="shared" si="1"/>
        <v/>
      </c>
    </row>
    <row r="42" spans="1:13" ht="30" customHeight="1" thickBot="1" x14ac:dyDescent="0.3">
      <c r="A42" s="38"/>
      <c r="B42" s="54">
        <f t="shared" ca="1" si="7"/>
        <v>27</v>
      </c>
      <c r="C42" s="52"/>
      <c r="D42" s="49">
        <f ca="1">IF(IFERROR(FIND(#REF!,VLOOKUP(#REF!,INDIRECT("usos"&amp;M42),4,FALSE))&gt;0,FALSE),1,0)</f>
        <v>0</v>
      </c>
      <c r="E42" s="50"/>
      <c r="F42" s="64"/>
      <c r="G42" s="64"/>
      <c r="H42" s="52"/>
      <c r="I42" s="74"/>
      <c r="J42" s="52"/>
      <c r="K42" s="52"/>
      <c r="L42" s="56"/>
      <c r="M42" t="str">
        <f t="shared" si="1"/>
        <v/>
      </c>
    </row>
    <row r="43" spans="1:13" ht="30" customHeight="1" thickBot="1" x14ac:dyDescent="0.3">
      <c r="A43" s="38"/>
      <c r="B43" s="105" t="s">
        <v>36</v>
      </c>
      <c r="C43" s="106"/>
      <c r="D43" s="106"/>
      <c r="E43" s="107"/>
      <c r="F43" s="107"/>
      <c r="G43" s="107"/>
      <c r="H43" s="107"/>
      <c r="I43" s="107"/>
      <c r="J43" s="107"/>
      <c r="K43" s="107"/>
      <c r="L43" s="108"/>
      <c r="M43" t="str">
        <f t="shared" si="1"/>
        <v/>
      </c>
    </row>
    <row r="44" spans="1:13" ht="30" customHeight="1" x14ac:dyDescent="0.25">
      <c r="A44" s="38"/>
      <c r="B44" s="47">
        <f t="shared" ref="B44:B49" ca="1" si="9">MAX(INDIRECT(ADDRESS(ROW()-1,COLUMN())&amp;":"&amp;ADDRESS(1,COLUMN())))+1</f>
        <v>28</v>
      </c>
      <c r="C44" s="52"/>
      <c r="D44" s="49">
        <f ca="1">IF(IFERROR(FIND(#REF!,VLOOKUP(#REF!,INDIRECT("usos"&amp;M44),4,FALSE))&gt;0,FALSE),1,0)</f>
        <v>0</v>
      </c>
      <c r="E44" s="50"/>
      <c r="F44" s="62"/>
      <c r="G44" s="62"/>
      <c r="H44" s="48"/>
      <c r="I44" s="74"/>
      <c r="J44" s="48"/>
      <c r="K44" s="63"/>
      <c r="L44" s="53"/>
      <c r="M44" t="str">
        <f t="shared" si="1"/>
        <v/>
      </c>
    </row>
    <row r="45" spans="1:13" ht="30" customHeight="1" x14ac:dyDescent="0.25">
      <c r="A45" s="38"/>
      <c r="B45" s="54">
        <f t="shared" ca="1" si="9"/>
        <v>29</v>
      </c>
      <c r="C45" s="52"/>
      <c r="D45" s="49">
        <f ca="1">IF(IFERROR(FIND(#REF!,VLOOKUP(#REF!,INDIRECT("usos"&amp;M45),4,FALSE))&gt;0,FALSE),1,0)</f>
        <v>0</v>
      </c>
      <c r="E45" s="50"/>
      <c r="F45" s="64"/>
      <c r="G45" s="64"/>
      <c r="H45" s="52"/>
      <c r="I45" s="74"/>
      <c r="J45" s="52"/>
      <c r="K45" s="52"/>
      <c r="L45" s="56"/>
      <c r="M45" t="str">
        <f t="shared" si="1"/>
        <v/>
      </c>
    </row>
    <row r="46" spans="1:13" ht="30" customHeight="1" x14ac:dyDescent="0.25">
      <c r="A46" s="38"/>
      <c r="B46" s="54">
        <f t="shared" ca="1" si="9"/>
        <v>30</v>
      </c>
      <c r="C46" s="52"/>
      <c r="D46" s="49">
        <f ca="1">IF(IFERROR(FIND(#REF!,VLOOKUP(#REF!,INDIRECT("usos"&amp;M46),4,FALSE))&gt;0,FALSE),1,0)</f>
        <v>0</v>
      </c>
      <c r="E46" s="50"/>
      <c r="F46" s="64"/>
      <c r="G46" s="64"/>
      <c r="H46" s="52"/>
      <c r="I46" s="74"/>
      <c r="J46" s="52"/>
      <c r="K46" s="52"/>
      <c r="L46" s="56"/>
      <c r="M46" t="str">
        <f t="shared" ref="M46" si="10">SUBSTITUTE(K46,"/","")</f>
        <v/>
      </c>
    </row>
    <row r="47" spans="1:13" ht="30" customHeight="1" x14ac:dyDescent="0.25">
      <c r="A47" s="38"/>
      <c r="B47" s="54">
        <f t="shared" ca="1" si="9"/>
        <v>31</v>
      </c>
      <c r="C47" s="52"/>
      <c r="D47" s="49">
        <f ca="1">IF(IFERROR(FIND(#REF!,VLOOKUP(#REF!,INDIRECT("usos"&amp;M47),4,FALSE))&gt;0,FALSE),1,0)</f>
        <v>0</v>
      </c>
      <c r="E47" s="50"/>
      <c r="F47" s="64"/>
      <c r="G47" s="64"/>
      <c r="H47" s="52"/>
      <c r="I47" s="74"/>
      <c r="J47" s="52"/>
      <c r="K47" s="52"/>
      <c r="L47" s="56"/>
      <c r="M47" t="str">
        <f t="shared" si="1"/>
        <v/>
      </c>
    </row>
    <row r="48" spans="1:13" ht="30" customHeight="1" x14ac:dyDescent="0.25">
      <c r="A48" s="38"/>
      <c r="B48" s="54">
        <f t="shared" ca="1" si="9"/>
        <v>32</v>
      </c>
      <c r="C48" s="52"/>
      <c r="D48" s="49">
        <f ca="1">IF(IFERROR(FIND(#REF!,VLOOKUP(#REF!,INDIRECT("usos"&amp;M48),4,FALSE))&gt;0,FALSE),1,0)</f>
        <v>0</v>
      </c>
      <c r="E48" s="50"/>
      <c r="F48" s="64"/>
      <c r="G48" s="64"/>
      <c r="H48" s="52"/>
      <c r="I48" s="74"/>
      <c r="J48" s="52"/>
      <c r="K48" s="52"/>
      <c r="L48" s="56"/>
      <c r="M48" t="str">
        <f t="shared" si="1"/>
        <v/>
      </c>
    </row>
    <row r="49" spans="1:13" ht="30" customHeight="1" thickBot="1" x14ac:dyDescent="0.3">
      <c r="A49" s="38"/>
      <c r="B49" s="54">
        <f t="shared" ca="1" si="9"/>
        <v>33</v>
      </c>
      <c r="C49" s="52"/>
      <c r="D49" s="49">
        <f ca="1">IF(IFERROR(FIND(#REF!,VLOOKUP(#REF!,INDIRECT("usos"&amp;M49),4,FALSE))&gt;0,FALSE),1,0)</f>
        <v>0</v>
      </c>
      <c r="E49" s="50"/>
      <c r="F49" s="64"/>
      <c r="G49" s="64"/>
      <c r="H49" s="52"/>
      <c r="I49" s="74"/>
      <c r="J49" s="52"/>
      <c r="K49" s="52"/>
      <c r="L49" s="56"/>
      <c r="M49" t="str">
        <f t="shared" si="1"/>
        <v/>
      </c>
    </row>
    <row r="50" spans="1:13" ht="30" customHeight="1" thickBot="1" x14ac:dyDescent="0.3">
      <c r="A50" s="38"/>
      <c r="B50" s="105" t="s">
        <v>38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9"/>
      <c r="M50" t="str">
        <f t="shared" si="1"/>
        <v/>
      </c>
    </row>
    <row r="51" spans="1:13" ht="30" customHeight="1" x14ac:dyDescent="0.25">
      <c r="A51" s="38"/>
      <c r="B51" s="47">
        <f t="shared" ref="B51:B56" ca="1" si="11">MAX(INDIRECT(ADDRESS(ROW()-1,COLUMN())&amp;":"&amp;ADDRESS(1,COLUMN())))+1</f>
        <v>34</v>
      </c>
      <c r="C51" s="52"/>
      <c r="D51" s="49">
        <f ca="1">IF(IFERROR(FIND(#REF!,VLOOKUP(#REF!,INDIRECT("usos"&amp;M51),4,FALSE))&gt;0,FALSE),1,0)</f>
        <v>0</v>
      </c>
      <c r="E51" s="50"/>
      <c r="F51" s="62"/>
      <c r="G51" s="62"/>
      <c r="H51" s="48"/>
      <c r="I51" s="74"/>
      <c r="J51" s="48"/>
      <c r="K51" s="63"/>
      <c r="L51" s="53"/>
      <c r="M51" t="str">
        <f t="shared" si="1"/>
        <v/>
      </c>
    </row>
    <row r="52" spans="1:13" ht="30" customHeight="1" x14ac:dyDescent="0.25">
      <c r="A52" s="38"/>
      <c r="B52" s="54">
        <f t="shared" ca="1" si="11"/>
        <v>35</v>
      </c>
      <c r="C52" s="52"/>
      <c r="D52" s="49">
        <f ca="1">IF(IFERROR(FIND(#REF!,VLOOKUP(#REF!,INDIRECT("usos"&amp;M52),4,FALSE))&gt;0,FALSE),1,0)</f>
        <v>0</v>
      </c>
      <c r="E52" s="50"/>
      <c r="F52" s="64"/>
      <c r="G52" s="64"/>
      <c r="H52" s="52"/>
      <c r="I52" s="74"/>
      <c r="J52" s="52"/>
      <c r="K52" s="52"/>
      <c r="L52" s="56"/>
      <c r="M52" t="str">
        <f t="shared" si="1"/>
        <v/>
      </c>
    </row>
    <row r="53" spans="1:13" ht="30" customHeight="1" x14ac:dyDescent="0.25">
      <c r="A53" s="38"/>
      <c r="B53" s="54">
        <f t="shared" ca="1" si="11"/>
        <v>36</v>
      </c>
      <c r="C53" s="52"/>
      <c r="D53" s="49">
        <f ca="1">IF(IFERROR(FIND(#REF!,VLOOKUP(#REF!,INDIRECT("usos"&amp;M53),4,FALSE))&gt;0,FALSE),1,0)</f>
        <v>0</v>
      </c>
      <c r="E53" s="50"/>
      <c r="F53" s="64"/>
      <c r="G53" s="64"/>
      <c r="H53" s="52"/>
      <c r="I53" s="74"/>
      <c r="J53" s="52"/>
      <c r="K53" s="52"/>
      <c r="L53" s="56"/>
      <c r="M53" t="str">
        <f t="shared" ref="M53" si="12">SUBSTITUTE(K53,"/","")</f>
        <v/>
      </c>
    </row>
    <row r="54" spans="1:13" ht="30" customHeight="1" x14ac:dyDescent="0.25">
      <c r="A54" s="38"/>
      <c r="B54" s="54">
        <f t="shared" ca="1" si="11"/>
        <v>37</v>
      </c>
      <c r="C54" s="52"/>
      <c r="D54" s="49">
        <f ca="1">IF(IFERROR(FIND(#REF!,VLOOKUP(#REF!,INDIRECT("usos"&amp;M54),4,FALSE))&gt;0,FALSE),1,0)</f>
        <v>0</v>
      </c>
      <c r="E54" s="50"/>
      <c r="F54" s="64"/>
      <c r="G54" s="64"/>
      <c r="H54" s="52"/>
      <c r="I54" s="74"/>
      <c r="J54" s="52"/>
      <c r="K54" s="52"/>
      <c r="L54" s="56"/>
      <c r="M54" t="str">
        <f t="shared" si="1"/>
        <v/>
      </c>
    </row>
    <row r="55" spans="1:13" ht="30" customHeight="1" x14ac:dyDescent="0.25">
      <c r="A55" s="38"/>
      <c r="B55" s="54">
        <f t="shared" ca="1" si="11"/>
        <v>38</v>
      </c>
      <c r="C55" s="52"/>
      <c r="D55" s="49">
        <f ca="1">IF(IFERROR(FIND(#REF!,VLOOKUP(#REF!,INDIRECT("usos"&amp;M55),4,FALSE))&gt;0,FALSE),1,0)</f>
        <v>0</v>
      </c>
      <c r="E55" s="50"/>
      <c r="F55" s="64"/>
      <c r="G55" s="64"/>
      <c r="H55" s="52"/>
      <c r="I55" s="74"/>
      <c r="J55" s="52"/>
      <c r="K55" s="52"/>
      <c r="L55" s="56"/>
      <c r="M55" t="str">
        <f t="shared" si="1"/>
        <v/>
      </c>
    </row>
    <row r="56" spans="1:13" ht="30" customHeight="1" thickBot="1" x14ac:dyDescent="0.3">
      <c r="A56" s="38"/>
      <c r="B56" s="54">
        <f t="shared" ca="1" si="11"/>
        <v>39</v>
      </c>
      <c r="C56" s="52"/>
      <c r="D56" s="49">
        <f ca="1">IF(IFERROR(FIND(#REF!,VLOOKUP(#REF!,INDIRECT("usos"&amp;M56),4,FALSE))&gt;0,FALSE),1,0)</f>
        <v>0</v>
      </c>
      <c r="E56" s="50"/>
      <c r="F56" s="64"/>
      <c r="G56" s="64"/>
      <c r="H56" s="52"/>
      <c r="I56" s="74"/>
      <c r="J56" s="52"/>
      <c r="K56" s="52"/>
      <c r="L56" s="56"/>
      <c r="M56" t="str">
        <f t="shared" si="1"/>
        <v/>
      </c>
    </row>
    <row r="57" spans="1:13" ht="30" customHeight="1" thickBot="1" x14ac:dyDescent="0.3">
      <c r="A57" s="38"/>
      <c r="B57" s="105" t="s">
        <v>40</v>
      </c>
      <c r="C57" s="106"/>
      <c r="D57" s="106"/>
      <c r="E57" s="106"/>
      <c r="F57" s="106"/>
      <c r="G57" s="106"/>
      <c r="H57" s="106"/>
      <c r="I57" s="106"/>
      <c r="J57" s="106"/>
      <c r="K57" s="106"/>
      <c r="L57" s="109"/>
      <c r="M57" t="str">
        <f t="shared" si="1"/>
        <v/>
      </c>
    </row>
    <row r="58" spans="1:13" ht="30" customHeight="1" x14ac:dyDescent="0.25">
      <c r="A58" s="38"/>
      <c r="B58" s="47">
        <f t="shared" ref="B58:B63" ca="1" si="13">MAX(INDIRECT(ADDRESS(ROW()-1,COLUMN())&amp;":"&amp;ADDRESS(1,COLUMN())))+1</f>
        <v>40</v>
      </c>
      <c r="C58" s="48"/>
      <c r="D58" s="49">
        <f ca="1">IF(IFERROR(FIND(#REF!,VLOOKUP(#REF!,INDIRECT("usos"&amp;M58),4,FALSE))&gt;0,FALSE),1,0)</f>
        <v>0</v>
      </c>
      <c r="E58" s="50"/>
      <c r="F58" s="48"/>
      <c r="G58" s="48"/>
      <c r="H58" s="48"/>
      <c r="I58" s="74"/>
      <c r="J58" s="48"/>
      <c r="K58" s="63"/>
      <c r="L58" s="53"/>
      <c r="M58" t="str">
        <f t="shared" si="1"/>
        <v/>
      </c>
    </row>
    <row r="59" spans="1:13" ht="30" customHeight="1" x14ac:dyDescent="0.25">
      <c r="A59" s="38"/>
      <c r="B59" s="54">
        <f t="shared" ca="1" si="13"/>
        <v>41</v>
      </c>
      <c r="C59" s="48"/>
      <c r="D59" s="49">
        <f ca="1">IF(IFERROR(FIND(#REF!,VLOOKUP(#REF!,INDIRECT("usos"&amp;M59),4,FALSE))&gt;0,FALSE),1,0)</f>
        <v>0</v>
      </c>
      <c r="E59" s="50"/>
      <c r="F59" s="52"/>
      <c r="G59" s="52"/>
      <c r="H59" s="52"/>
      <c r="I59" s="74"/>
      <c r="J59" s="52"/>
      <c r="K59" s="52"/>
      <c r="L59" s="29"/>
      <c r="M59" t="str">
        <f t="shared" si="1"/>
        <v/>
      </c>
    </row>
    <row r="60" spans="1:13" ht="30" customHeight="1" x14ac:dyDescent="0.25">
      <c r="A60" s="38"/>
      <c r="B60" s="54">
        <f t="shared" ca="1" si="13"/>
        <v>42</v>
      </c>
      <c r="C60" s="52"/>
      <c r="D60" s="49">
        <f ca="1">IF(IFERROR(FIND(#REF!,VLOOKUP(#REF!,INDIRECT("usos"&amp;M60),4,FALSE))&gt;0,FALSE),1,0)</f>
        <v>0</v>
      </c>
      <c r="E60" s="50"/>
      <c r="F60" s="52"/>
      <c r="G60" s="52"/>
      <c r="H60" s="52"/>
      <c r="I60" s="74"/>
      <c r="J60" s="52"/>
      <c r="K60" s="52"/>
      <c r="L60" s="56"/>
      <c r="M60" t="str">
        <f t="shared" ref="M60" si="14">SUBSTITUTE(K60,"/","")</f>
        <v/>
      </c>
    </row>
    <row r="61" spans="1:13" ht="30" customHeight="1" x14ac:dyDescent="0.25">
      <c r="A61" s="38"/>
      <c r="B61" s="54">
        <f t="shared" ca="1" si="13"/>
        <v>43</v>
      </c>
      <c r="C61" s="52"/>
      <c r="D61" s="49">
        <f ca="1">IF(IFERROR(FIND(#REF!,VLOOKUP(#REF!,INDIRECT("usos"&amp;M61),4,FALSE))&gt;0,FALSE),1,0)</f>
        <v>0</v>
      </c>
      <c r="E61" s="50"/>
      <c r="F61" s="52"/>
      <c r="G61" s="52"/>
      <c r="H61" s="52"/>
      <c r="I61" s="74"/>
      <c r="J61" s="52"/>
      <c r="K61" s="52"/>
      <c r="L61" s="56"/>
      <c r="M61" t="str">
        <f t="shared" si="1"/>
        <v/>
      </c>
    </row>
    <row r="62" spans="1:13" ht="30" customHeight="1" x14ac:dyDescent="0.25">
      <c r="A62" s="38"/>
      <c r="B62" s="54">
        <f t="shared" ca="1" si="13"/>
        <v>44</v>
      </c>
      <c r="C62" s="52"/>
      <c r="D62" s="49">
        <f ca="1">IF(IFERROR(FIND(#REF!,VLOOKUP(#REF!,INDIRECT("usos"&amp;M62),4,FALSE))&gt;0,FALSE),1,0)</f>
        <v>0</v>
      </c>
      <c r="E62" s="50"/>
      <c r="F62" s="52"/>
      <c r="G62" s="52"/>
      <c r="H62" s="52"/>
      <c r="I62" s="74"/>
      <c r="J62" s="52"/>
      <c r="K62" s="52"/>
      <c r="L62" s="56"/>
      <c r="M62" t="str">
        <f t="shared" si="1"/>
        <v/>
      </c>
    </row>
    <row r="63" spans="1:13" ht="30" customHeight="1" thickBot="1" x14ac:dyDescent="0.3">
      <c r="A63" s="38"/>
      <c r="B63" s="54">
        <f t="shared" ca="1" si="13"/>
        <v>45</v>
      </c>
      <c r="C63" s="52"/>
      <c r="D63" s="49">
        <f ca="1">IF(IFERROR(FIND(#REF!,VLOOKUP(#REF!,INDIRECT("usos"&amp;M63),4,FALSE))&gt;0,FALSE),1,0)</f>
        <v>0</v>
      </c>
      <c r="E63" s="50"/>
      <c r="F63" s="52"/>
      <c r="G63" s="52"/>
      <c r="H63" s="52"/>
      <c r="I63" s="74"/>
      <c r="J63" s="52"/>
      <c r="K63" s="52"/>
      <c r="L63" s="56"/>
      <c r="M63" t="str">
        <f t="shared" si="1"/>
        <v/>
      </c>
    </row>
    <row r="64" spans="1:13" ht="30" customHeight="1" thickBot="1" x14ac:dyDescent="0.3">
      <c r="A64" s="38"/>
      <c r="B64" s="105" t="s">
        <v>42</v>
      </c>
      <c r="C64" s="106"/>
      <c r="D64" s="106"/>
      <c r="E64" s="106"/>
      <c r="F64" s="106"/>
      <c r="G64" s="106"/>
      <c r="H64" s="106"/>
      <c r="I64" s="106"/>
      <c r="J64" s="106"/>
      <c r="K64" s="106"/>
      <c r="L64" s="109"/>
      <c r="M64" t="str">
        <f t="shared" si="1"/>
        <v/>
      </c>
    </row>
    <row r="65" spans="1:14" ht="30" customHeight="1" x14ac:dyDescent="0.25">
      <c r="A65" s="38"/>
      <c r="B65" s="47">
        <f t="shared" ref="B65:B69" ca="1" si="15">MAX(INDIRECT(ADDRESS(ROW()-1,COLUMN())&amp;":"&amp;ADDRESS(1,COLUMN())))+1</f>
        <v>46</v>
      </c>
      <c r="C65" s="48"/>
      <c r="D65" s="49">
        <f ca="1">IF(IFERROR(FIND(#REF!,VLOOKUP(#REF!,INDIRECT("usos"&amp;M65),4,FALSE))&gt;0,FALSE),1,0)</f>
        <v>0</v>
      </c>
      <c r="E65" s="50"/>
      <c r="F65" s="48"/>
      <c r="G65" s="48"/>
      <c r="H65" s="48"/>
      <c r="I65" s="74"/>
      <c r="J65" s="48"/>
      <c r="K65" s="63"/>
      <c r="L65" s="53"/>
      <c r="M65" t="str">
        <f t="shared" si="1"/>
        <v/>
      </c>
    </row>
    <row r="66" spans="1:14" ht="30" customHeight="1" x14ac:dyDescent="0.25">
      <c r="A66" s="38"/>
      <c r="B66" s="54">
        <f t="shared" ca="1" si="15"/>
        <v>47</v>
      </c>
      <c r="C66" s="52"/>
      <c r="D66" s="49">
        <f ca="1">IF(IFERROR(FIND(#REF!,VLOOKUP(#REF!,INDIRECT("usos"&amp;M66),4,FALSE))&gt;0,FALSE),1,0)</f>
        <v>0</v>
      </c>
      <c r="E66" s="50"/>
      <c r="F66" s="52"/>
      <c r="G66" s="52"/>
      <c r="H66" s="52"/>
      <c r="I66" s="74"/>
      <c r="J66" s="52"/>
      <c r="K66" s="52"/>
      <c r="L66" s="56"/>
      <c r="M66" t="str">
        <f t="shared" si="1"/>
        <v/>
      </c>
    </row>
    <row r="67" spans="1:14" ht="30" customHeight="1" x14ac:dyDescent="0.25">
      <c r="A67" s="38"/>
      <c r="B67" s="54">
        <f t="shared" ca="1" si="15"/>
        <v>48</v>
      </c>
      <c r="C67" s="52"/>
      <c r="D67" s="49">
        <f ca="1">IF(IFERROR(FIND(#REF!,VLOOKUP(#REF!,INDIRECT("usos"&amp;M67),4,FALSE))&gt;0,FALSE),1,0)</f>
        <v>0</v>
      </c>
      <c r="E67" s="50"/>
      <c r="F67" s="52"/>
      <c r="G67" s="52"/>
      <c r="H67" s="52"/>
      <c r="I67" s="74"/>
      <c r="J67" s="52"/>
      <c r="K67" s="52"/>
      <c r="L67" s="56"/>
      <c r="M67" t="str">
        <f t="shared" ref="M67" si="16">SUBSTITUTE(K67,"/","")</f>
        <v/>
      </c>
    </row>
    <row r="68" spans="1:14" ht="30" customHeight="1" x14ac:dyDescent="0.25">
      <c r="A68" s="38"/>
      <c r="B68" s="54">
        <f t="shared" ca="1" si="15"/>
        <v>49</v>
      </c>
      <c r="C68" s="52"/>
      <c r="D68" s="49">
        <f ca="1">IF(IFERROR(FIND(#REF!,VLOOKUP(#REF!,INDIRECT("usos"&amp;M68),4,FALSE))&gt;0,FALSE),1,0)</f>
        <v>0</v>
      </c>
      <c r="E68" s="50"/>
      <c r="F68" s="52"/>
      <c r="G68" s="52"/>
      <c r="H68" s="52"/>
      <c r="I68" s="74"/>
      <c r="J68" s="52"/>
      <c r="K68" s="52"/>
      <c r="L68" s="56"/>
      <c r="M68" t="str">
        <f t="shared" ref="M68" si="17">SUBSTITUTE(K68,"/","")</f>
        <v/>
      </c>
    </row>
    <row r="69" spans="1:14" ht="30" customHeight="1" thickBot="1" x14ac:dyDescent="0.3">
      <c r="A69" s="38"/>
      <c r="B69" s="54">
        <f t="shared" ca="1" si="15"/>
        <v>50</v>
      </c>
      <c r="C69" s="52"/>
      <c r="D69" s="49">
        <f ca="1">IF(IFERROR(FIND(#REF!,VLOOKUP(#REF!,INDIRECT("usos"&amp;M69),4,FALSE))&gt;0,FALSE),1,0)</f>
        <v>0</v>
      </c>
      <c r="E69" s="50"/>
      <c r="F69" s="52"/>
      <c r="G69" s="52"/>
      <c r="H69" s="52"/>
      <c r="I69" s="74"/>
      <c r="J69" s="52"/>
      <c r="K69" s="52"/>
      <c r="L69" s="56"/>
      <c r="M69" t="str">
        <f t="shared" si="1"/>
        <v/>
      </c>
    </row>
    <row r="70" spans="1:14" ht="30" customHeight="1" thickBot="1" x14ac:dyDescent="0.3">
      <c r="A70" s="38"/>
      <c r="B70" s="105" t="s">
        <v>44</v>
      </c>
      <c r="C70" s="106"/>
      <c r="D70" s="106"/>
      <c r="E70" s="106"/>
      <c r="F70" s="106"/>
      <c r="G70" s="106"/>
      <c r="H70" s="106"/>
      <c r="I70" s="106"/>
      <c r="J70" s="106"/>
      <c r="K70" s="106"/>
      <c r="L70" s="109"/>
      <c r="M70" t="str">
        <f t="shared" ref="M70:M87" si="18">SUBSTITUTE(K70,"/","")</f>
        <v/>
      </c>
    </row>
    <row r="71" spans="1:14" ht="30" customHeight="1" x14ac:dyDescent="0.25">
      <c r="A71" s="38"/>
      <c r="B71" s="47">
        <f t="shared" ref="B71:B74" ca="1" si="19">MAX(INDIRECT(ADDRESS(ROW()-1,COLUMN())&amp;":"&amp;ADDRESS(1,COLUMN())))+1</f>
        <v>51</v>
      </c>
      <c r="C71" s="100"/>
      <c r="D71" s="49">
        <f ca="1">IF(IFERROR(FIND(#REF!,VLOOKUP(#REF!,INDIRECT("usos"&amp;M71),4,FALSE))&gt;0,FALSE),1,0)</f>
        <v>0</v>
      </c>
      <c r="E71" s="50"/>
      <c r="F71" s="48"/>
      <c r="G71" s="48"/>
      <c r="H71" s="48"/>
      <c r="I71" s="74"/>
      <c r="J71" s="48"/>
      <c r="K71" s="63"/>
      <c r="L71" s="53"/>
      <c r="M71" t="str">
        <f t="shared" si="18"/>
        <v/>
      </c>
    </row>
    <row r="72" spans="1:14" ht="30" customHeight="1" x14ac:dyDescent="0.25">
      <c r="A72" s="38"/>
      <c r="B72" s="54">
        <f t="shared" ca="1" si="19"/>
        <v>52</v>
      </c>
      <c r="C72" s="48"/>
      <c r="D72" s="49">
        <f ca="1">IF(IFERROR(FIND(#REF!,VLOOKUP(#REF!,INDIRECT("usos"&amp;M72),4,FALSE))&gt;0,FALSE),1,0)</f>
        <v>0</v>
      </c>
      <c r="E72" s="50"/>
      <c r="F72" s="52"/>
      <c r="G72" s="52"/>
      <c r="H72" s="52"/>
      <c r="I72" s="74"/>
      <c r="J72" s="52"/>
      <c r="K72" s="52"/>
      <c r="L72" s="56"/>
      <c r="M72" t="str">
        <f t="shared" ref="M72:M73" si="20">SUBSTITUTE(K72,"/","")</f>
        <v/>
      </c>
    </row>
    <row r="73" spans="1:14" ht="30" customHeight="1" x14ac:dyDescent="0.25">
      <c r="A73" s="38"/>
      <c r="B73" s="54">
        <f t="shared" ca="1" si="19"/>
        <v>53</v>
      </c>
      <c r="C73" s="100"/>
      <c r="D73" s="49">
        <f ca="1">IF(IFERROR(FIND(#REF!,VLOOKUP(#REF!,INDIRECT("usos"&amp;M73),4,FALSE))&gt;0,FALSE),1,0)</f>
        <v>0</v>
      </c>
      <c r="E73" s="50"/>
      <c r="F73" s="52"/>
      <c r="G73" s="52"/>
      <c r="H73" s="52"/>
      <c r="I73" s="74"/>
      <c r="J73" s="52"/>
      <c r="K73" s="52"/>
      <c r="L73" s="56"/>
      <c r="M73" t="str">
        <f t="shared" si="20"/>
        <v/>
      </c>
    </row>
    <row r="74" spans="1:14" ht="30" customHeight="1" thickBot="1" x14ac:dyDescent="0.3">
      <c r="A74" s="38"/>
      <c r="B74" s="54">
        <f t="shared" ca="1" si="19"/>
        <v>54</v>
      </c>
      <c r="C74" s="52"/>
      <c r="D74" s="49">
        <f ca="1">IF(IFERROR(FIND(#REF!,VLOOKUP(#REF!,INDIRECT("usos"&amp;M74),4,FALSE))&gt;0,FALSE),1,0)</f>
        <v>0</v>
      </c>
      <c r="E74" s="50"/>
      <c r="F74" s="52"/>
      <c r="G74" s="52"/>
      <c r="H74" s="52"/>
      <c r="I74" s="74"/>
      <c r="J74" s="52"/>
      <c r="K74" s="52"/>
      <c r="L74" s="56"/>
      <c r="M74" t="str">
        <f t="shared" si="18"/>
        <v/>
      </c>
    </row>
    <row r="75" spans="1:14" ht="30" customHeight="1" thickBot="1" x14ac:dyDescent="0.3">
      <c r="A75" s="38"/>
      <c r="B75" s="105" t="s">
        <v>45</v>
      </c>
      <c r="C75" s="106"/>
      <c r="D75" s="106"/>
      <c r="E75" s="106"/>
      <c r="F75" s="106"/>
      <c r="G75" s="106"/>
      <c r="H75" s="106"/>
      <c r="I75" s="106"/>
      <c r="J75" s="106"/>
      <c r="K75" s="106"/>
      <c r="L75" s="109"/>
      <c r="M75" t="str">
        <f t="shared" si="18"/>
        <v/>
      </c>
    </row>
    <row r="76" spans="1:14" ht="30" customHeight="1" x14ac:dyDescent="0.25">
      <c r="A76" s="38"/>
      <c r="B76" s="47">
        <f t="shared" ref="B76:B82" ca="1" si="21">MAX(INDIRECT(ADDRESS(ROW()-1,COLUMN())&amp;":"&amp;ADDRESS(1,COLUMN())))+1</f>
        <v>55</v>
      </c>
      <c r="C76" s="48"/>
      <c r="D76" s="49" t="e">
        <f>IF(LEFT(#REF!,4)="3700",1,0)</f>
        <v>#REF!</v>
      </c>
      <c r="E76" s="50"/>
      <c r="F76" s="48"/>
      <c r="G76" s="48"/>
      <c r="H76" s="48"/>
      <c r="I76" s="74"/>
      <c r="J76" s="48"/>
      <c r="K76" s="52"/>
      <c r="L76" s="53"/>
      <c r="M76" t="str">
        <f t="shared" si="18"/>
        <v/>
      </c>
      <c r="N76" s="90"/>
    </row>
    <row r="77" spans="1:14" ht="30" customHeight="1" x14ac:dyDescent="0.25">
      <c r="A77" s="38"/>
      <c r="B77" s="54">
        <f t="shared" ca="1" si="21"/>
        <v>56</v>
      </c>
      <c r="C77" s="52"/>
      <c r="D77" s="49" t="e">
        <f>IF(LEFT(#REF!,4)="3700",1,0)</f>
        <v>#REF!</v>
      </c>
      <c r="E77" s="50"/>
      <c r="F77" s="52"/>
      <c r="G77" s="52"/>
      <c r="H77" s="52"/>
      <c r="I77" s="74"/>
      <c r="J77" s="52"/>
      <c r="K77" s="52"/>
      <c r="L77" s="56"/>
      <c r="M77" t="str">
        <f t="shared" si="18"/>
        <v/>
      </c>
    </row>
    <row r="78" spans="1:14" ht="30" customHeight="1" x14ac:dyDescent="0.25">
      <c r="A78" s="38"/>
      <c r="B78" s="54">
        <f t="shared" ca="1" si="21"/>
        <v>57</v>
      </c>
      <c r="C78" s="52"/>
      <c r="D78" s="49" t="e">
        <f>IF(LEFT(#REF!,4)="3700",1,0)</f>
        <v>#REF!</v>
      </c>
      <c r="E78" s="50"/>
      <c r="F78" s="52"/>
      <c r="G78" s="52"/>
      <c r="H78" s="52"/>
      <c r="I78" s="74"/>
      <c r="J78" s="52"/>
      <c r="K78" s="52"/>
      <c r="L78" s="56"/>
      <c r="M78" t="str">
        <f t="shared" si="18"/>
        <v/>
      </c>
    </row>
    <row r="79" spans="1:14" ht="30" customHeight="1" x14ac:dyDescent="0.25">
      <c r="A79" s="38"/>
      <c r="B79" s="54">
        <f t="shared" ca="1" si="21"/>
        <v>58</v>
      </c>
      <c r="C79" s="52"/>
      <c r="D79" s="49" t="e">
        <f>IF(LEFT(#REF!,4)="3700",1,0)</f>
        <v>#REF!</v>
      </c>
      <c r="E79" s="50"/>
      <c r="F79" s="52"/>
      <c r="G79" s="52"/>
      <c r="H79" s="52"/>
      <c r="I79" s="74"/>
      <c r="J79" s="52"/>
      <c r="K79" s="52"/>
      <c r="L79" s="56"/>
      <c r="M79" t="str">
        <f t="shared" ref="M79" si="22">SUBSTITUTE(K79,"/","")</f>
        <v/>
      </c>
    </row>
    <row r="80" spans="1:14" ht="30" customHeight="1" x14ac:dyDescent="0.25">
      <c r="A80" s="38"/>
      <c r="B80" s="54">
        <f t="shared" ca="1" si="21"/>
        <v>59</v>
      </c>
      <c r="C80" s="52"/>
      <c r="D80" s="49" t="e">
        <f>IF(LEFT(#REF!,4)="3700",1,0)</f>
        <v>#REF!</v>
      </c>
      <c r="E80" s="50"/>
      <c r="F80" s="52"/>
      <c r="G80" s="52"/>
      <c r="H80" s="52"/>
      <c r="I80" s="74"/>
      <c r="J80" s="52"/>
      <c r="K80" s="52"/>
      <c r="L80" s="56"/>
      <c r="M80" t="str">
        <f t="shared" ref="M80:M81" si="23">SUBSTITUTE(K80,"/","")</f>
        <v/>
      </c>
    </row>
    <row r="81" spans="1:14" ht="30" customHeight="1" x14ac:dyDescent="0.25">
      <c r="A81" s="38"/>
      <c r="B81" s="54">
        <f t="shared" ca="1" si="21"/>
        <v>60</v>
      </c>
      <c r="C81" s="52"/>
      <c r="D81" s="49" t="e">
        <f>IF(LEFT(#REF!,4)="3700",1,0)</f>
        <v>#REF!</v>
      </c>
      <c r="E81" s="50"/>
      <c r="F81" s="52"/>
      <c r="G81" s="52"/>
      <c r="H81" s="52"/>
      <c r="I81" s="74"/>
      <c r="J81" s="52"/>
      <c r="K81" s="52"/>
      <c r="L81" s="56"/>
      <c r="M81" t="str">
        <f t="shared" si="23"/>
        <v/>
      </c>
    </row>
    <row r="82" spans="1:14" ht="30" customHeight="1" thickBot="1" x14ac:dyDescent="0.3">
      <c r="A82" s="38"/>
      <c r="B82" s="54">
        <f t="shared" ca="1" si="21"/>
        <v>61</v>
      </c>
      <c r="C82" s="52"/>
      <c r="D82" s="49" t="e">
        <f>IF(LEFT(#REF!,4)="3700",1,0)</f>
        <v>#REF!</v>
      </c>
      <c r="E82" s="50"/>
      <c r="F82" s="52"/>
      <c r="G82" s="52"/>
      <c r="H82" s="52"/>
      <c r="I82" s="74"/>
      <c r="J82" s="52"/>
      <c r="K82" s="52"/>
      <c r="L82" s="56"/>
      <c r="M82" t="str">
        <f t="shared" si="18"/>
        <v/>
      </c>
    </row>
    <row r="83" spans="1:14" ht="30" customHeight="1" thickBot="1" x14ac:dyDescent="0.3">
      <c r="A83" s="38"/>
      <c r="B83" s="105" t="s">
        <v>46</v>
      </c>
      <c r="C83" s="106"/>
      <c r="D83" s="106"/>
      <c r="E83" s="106"/>
      <c r="F83" s="106"/>
      <c r="G83" s="106"/>
      <c r="H83" s="106"/>
      <c r="I83" s="106"/>
      <c r="J83" s="106"/>
      <c r="K83" s="106"/>
      <c r="L83" s="109"/>
      <c r="M83" t="str">
        <f t="shared" si="18"/>
        <v/>
      </c>
    </row>
    <row r="84" spans="1:14" ht="30" customHeight="1" x14ac:dyDescent="0.25">
      <c r="A84" s="38"/>
      <c r="B84" s="47">
        <f t="shared" ref="B84:B87" ca="1" si="24">MAX(INDIRECT(ADDRESS(ROW()-1,COLUMN())&amp;":"&amp;ADDRESS(1,COLUMN())))+1</f>
        <v>62</v>
      </c>
      <c r="C84" s="48"/>
      <c r="D84" s="49" t="e">
        <f>IF(LEFT(#REF!,4)&lt;&gt;"3700",1,0)</f>
        <v>#REF!</v>
      </c>
      <c r="E84" s="50"/>
      <c r="F84" s="52"/>
      <c r="G84" s="52"/>
      <c r="H84" s="52"/>
      <c r="I84" s="74"/>
      <c r="J84" s="48"/>
      <c r="K84" s="52"/>
      <c r="L84" s="53"/>
      <c r="M84" t="str">
        <f t="shared" si="18"/>
        <v/>
      </c>
      <c r="N84" s="90"/>
    </row>
    <row r="85" spans="1:14" ht="30" customHeight="1" x14ac:dyDescent="0.25">
      <c r="A85" s="38"/>
      <c r="B85" s="54">
        <f t="shared" ca="1" si="24"/>
        <v>63</v>
      </c>
      <c r="C85" s="52"/>
      <c r="D85" s="49" t="e">
        <f>IF(LEFT(#REF!,4)&lt;&gt;"3700",1,0)</f>
        <v>#REF!</v>
      </c>
      <c r="E85" s="50"/>
      <c r="F85" s="52"/>
      <c r="G85" s="52"/>
      <c r="H85" s="52"/>
      <c r="I85" s="74"/>
      <c r="J85" s="52"/>
      <c r="K85" s="52"/>
      <c r="L85" s="56"/>
      <c r="M85" t="str">
        <f t="shared" si="18"/>
        <v/>
      </c>
    </row>
    <row r="86" spans="1:14" ht="30" customHeight="1" x14ac:dyDescent="0.25">
      <c r="A86" s="38"/>
      <c r="B86" s="54">
        <f t="shared" ca="1" si="24"/>
        <v>64</v>
      </c>
      <c r="C86" s="52"/>
      <c r="D86" s="49" t="e">
        <f>IF(LEFT(#REF!,4)&lt;&gt;"3700",1,0)</f>
        <v>#REF!</v>
      </c>
      <c r="E86" s="50"/>
      <c r="F86" s="52"/>
      <c r="G86" s="52"/>
      <c r="H86" s="52"/>
      <c r="I86" s="74"/>
      <c r="J86" s="52"/>
      <c r="K86" s="52"/>
      <c r="L86" s="56"/>
      <c r="M86" t="str">
        <f t="shared" ref="M86" si="25">SUBSTITUTE(K86,"/","")</f>
        <v/>
      </c>
    </row>
    <row r="87" spans="1:14" ht="30" customHeight="1" x14ac:dyDescent="0.25">
      <c r="A87" s="38"/>
      <c r="B87" s="54">
        <f t="shared" ca="1" si="24"/>
        <v>65</v>
      </c>
      <c r="C87" s="101"/>
      <c r="D87" s="102" t="e">
        <f>IF(LEFT(#REF!,4)&lt;&gt;"3700",1,0)</f>
        <v>#REF!</v>
      </c>
      <c r="E87" s="50"/>
      <c r="F87" s="101"/>
      <c r="G87" s="101"/>
      <c r="H87" s="101"/>
      <c r="I87" s="74"/>
      <c r="J87" s="101"/>
      <c r="K87" s="101"/>
      <c r="L87" s="103"/>
      <c r="M87" t="str">
        <f t="shared" si="18"/>
        <v/>
      </c>
    </row>
    <row r="88" spans="1:14" ht="38.25" customHeight="1" x14ac:dyDescent="0.25">
      <c r="A88" s="38"/>
      <c r="B88" s="38"/>
      <c r="C88" s="38"/>
      <c r="D88" s="38"/>
      <c r="E88" s="65"/>
      <c r="F88" s="38"/>
      <c r="G88" s="38"/>
      <c r="H88" s="66" t="s">
        <v>47</v>
      </c>
      <c r="I88" s="67" t="s">
        <v>48</v>
      </c>
      <c r="J88" s="68"/>
      <c r="K88" s="68"/>
      <c r="L88" s="38"/>
    </row>
    <row r="89" spans="1:14" ht="19.5" customHeight="1" thickBot="1" x14ac:dyDescent="0.3">
      <c r="A89" s="38"/>
      <c r="B89" s="38"/>
      <c r="C89" s="38"/>
      <c r="D89" s="38"/>
      <c r="E89" s="65"/>
      <c r="F89" s="38"/>
      <c r="G89" s="38"/>
      <c r="H89" s="87">
        <f>SUMIFS(H13:H87,K13:K87,F3)</f>
        <v>60</v>
      </c>
      <c r="I89" s="81">
        <f>SUMIFS(I13:I87,K13:K87,F3)</f>
        <v>10</v>
      </c>
      <c r="J89" s="69"/>
      <c r="K89" s="69"/>
      <c r="L89" s="70"/>
    </row>
    <row r="90" spans="1:14" s="8" customFormat="1" ht="19.5" customHeight="1" x14ac:dyDescent="0.25">
      <c r="A90" s="30"/>
      <c r="B90" s="30"/>
      <c r="C90" s="30"/>
      <c r="D90" s="30"/>
      <c r="E90" s="30"/>
      <c r="F90" s="30"/>
      <c r="G90" s="30"/>
      <c r="H90" s="30"/>
      <c r="I90" s="82"/>
      <c r="J90" s="71"/>
      <c r="K90" s="71"/>
      <c r="L90" s="72"/>
      <c r="M90"/>
      <c r="N90" s="7"/>
    </row>
    <row r="91" spans="1:14" s="8" customFormat="1" ht="19.5" customHeight="1" x14ac:dyDescent="0.25">
      <c r="A91" s="30"/>
      <c r="B91" s="30"/>
      <c r="C91" s="30"/>
      <c r="D91" s="30"/>
      <c r="E91" s="30"/>
      <c r="F91" s="30"/>
      <c r="G91" s="30"/>
      <c r="H91" s="30"/>
      <c r="I91" s="82"/>
      <c r="J91" s="71"/>
      <c r="K91" s="71"/>
      <c r="L91" s="72"/>
      <c r="M91"/>
      <c r="N91" s="7"/>
    </row>
    <row r="92" spans="1:14" s="8" customFormat="1" ht="19.5" customHeight="1" x14ac:dyDescent="0.25">
      <c r="A92" s="30"/>
      <c r="B92" s="30"/>
      <c r="C92" s="30"/>
      <c r="D92" s="30"/>
      <c r="E92" s="35"/>
      <c r="F92" s="30"/>
      <c r="G92" s="30"/>
      <c r="H92" s="73"/>
      <c r="I92" s="82"/>
      <c r="J92" s="71"/>
      <c r="K92" s="71"/>
      <c r="L92" s="72"/>
      <c r="M92"/>
      <c r="N92" s="7"/>
    </row>
    <row r="93" spans="1:14" s="8" customFormat="1" ht="19.5" customHeight="1" x14ac:dyDescent="0.25">
      <c r="A93" s="30"/>
      <c r="B93" s="30"/>
      <c r="C93" s="30"/>
      <c r="D93" s="30" t="s">
        <v>49</v>
      </c>
      <c r="E93" s="116" t="s">
        <v>50</v>
      </c>
      <c r="F93" s="117"/>
      <c r="G93" s="117"/>
      <c r="H93" s="117"/>
      <c r="I93" s="118"/>
      <c r="J93" s="71"/>
      <c r="K93" s="71"/>
      <c r="L93" s="72"/>
      <c r="M93"/>
      <c r="N93" s="7"/>
    </row>
    <row r="94" spans="1:14" s="8" customFormat="1" ht="28.8" x14ac:dyDescent="0.25">
      <c r="A94" s="30"/>
      <c r="B94" s="30"/>
      <c r="C94" s="30"/>
      <c r="D94" s="30">
        <v>3</v>
      </c>
      <c r="E94" s="92"/>
      <c r="F94" s="93" t="s">
        <v>51</v>
      </c>
      <c r="G94" s="93"/>
      <c r="H94" s="93" t="s">
        <v>52</v>
      </c>
      <c r="I94" s="94"/>
      <c r="J94" s="71"/>
      <c r="K94" s="71"/>
      <c r="L94" s="72"/>
      <c r="M94"/>
      <c r="N94" s="7"/>
    </row>
    <row r="95" spans="1:14" s="8" customFormat="1" ht="19.5" customHeight="1" x14ac:dyDescent="0.25">
      <c r="A95" s="30"/>
      <c r="B95" s="30"/>
      <c r="C95" s="30"/>
      <c r="D95" s="30"/>
      <c r="E95" s="75" t="s">
        <v>53</v>
      </c>
      <c r="F95" s="76">
        <v>60</v>
      </c>
      <c r="G95" s="76"/>
      <c r="H95" s="76">
        <f>SUMIFS(I13:I87,J13:J87,D94)</f>
        <v>10</v>
      </c>
      <c r="I95" s="78" t="str">
        <f>IF(H95&gt;=F95,"✔", "✘")</f>
        <v>✘</v>
      </c>
      <c r="J95" s="71"/>
      <c r="K95" s="71"/>
      <c r="L95" s="72"/>
      <c r="M95"/>
      <c r="N95" s="7"/>
    </row>
    <row r="96" spans="1:14" s="8" customFormat="1" ht="15.6" x14ac:dyDescent="0.25">
      <c r="A96" s="30"/>
      <c r="B96" s="30"/>
      <c r="C96" s="30"/>
      <c r="D96" s="30"/>
      <c r="E96" s="95" t="s">
        <v>54</v>
      </c>
      <c r="F96" s="96">
        <v>32</v>
      </c>
      <c r="G96" s="96"/>
      <c r="H96" s="96">
        <f>SUMIFS(I23:I63,J23:J63,D94)</f>
        <v>0</v>
      </c>
      <c r="I96" s="78" t="str">
        <f>IF(H96&gt;=F96,"✔", "✘")</f>
        <v>✘</v>
      </c>
      <c r="J96" s="71"/>
      <c r="K96" s="71"/>
      <c r="L96" s="72"/>
      <c r="M96"/>
      <c r="N96" s="7"/>
    </row>
    <row r="97" spans="1:14" s="8" customFormat="1" ht="15.6" x14ac:dyDescent="0.25">
      <c r="A97" s="30"/>
      <c r="B97" s="30"/>
      <c r="C97" s="30"/>
      <c r="D97" s="30"/>
      <c r="E97" s="75" t="s">
        <v>55</v>
      </c>
      <c r="F97" s="76">
        <v>10</v>
      </c>
      <c r="G97" s="76"/>
      <c r="H97" s="76">
        <f>SUMIFS(I13:I21,J13:J21,D94)</f>
        <v>10</v>
      </c>
      <c r="I97" s="78" t="str">
        <f>IF(H97&gt;=F97,"✔", "✘")</f>
        <v>✔</v>
      </c>
      <c r="J97" s="71"/>
      <c r="K97" s="71"/>
      <c r="L97" s="72"/>
      <c r="M97"/>
      <c r="N97" s="7"/>
    </row>
    <row r="98" spans="1:14" s="8" customFormat="1" ht="19.5" customHeight="1" x14ac:dyDescent="0.25">
      <c r="A98" s="30"/>
      <c r="B98" s="30"/>
      <c r="C98" s="30"/>
      <c r="D98" s="30"/>
      <c r="E98" s="97" t="s">
        <v>56</v>
      </c>
      <c r="F98" s="98">
        <v>3</v>
      </c>
      <c r="G98" s="98"/>
      <c r="H98" s="98">
        <f>SUMIFS(I65:I69,J65:J69,D94)</f>
        <v>0</v>
      </c>
      <c r="I98" s="78" t="str">
        <f>IF(H98&gt;=F98,"✔", "✘")</f>
        <v>✘</v>
      </c>
      <c r="J98" s="71"/>
      <c r="K98" s="71"/>
      <c r="L98" s="72"/>
      <c r="M98"/>
      <c r="N98" s="7"/>
    </row>
    <row r="99" spans="1:14" customFormat="1" ht="19.5" customHeight="1" x14ac:dyDescent="0.25">
      <c r="C99" s="71"/>
      <c r="D99" s="72"/>
      <c r="E99" s="71"/>
      <c r="F99" s="72"/>
      <c r="G99" s="72"/>
      <c r="H99" s="71"/>
      <c r="I99" s="72"/>
      <c r="J99" s="71"/>
    </row>
    <row r="100" spans="1:14" s="8" customFormat="1" ht="19.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82"/>
      <c r="J100" s="71"/>
      <c r="K100" s="71"/>
      <c r="L100" s="72"/>
      <c r="M100"/>
      <c r="N100" s="7"/>
    </row>
    <row r="101" spans="1:14" s="8" customFormat="1" ht="19.5" customHeight="1" x14ac:dyDescent="0.25">
      <c r="A101" s="30"/>
      <c r="B101" s="30"/>
      <c r="C101" s="30"/>
      <c r="D101" s="30"/>
      <c r="E101" s="35"/>
      <c r="F101" s="30"/>
      <c r="G101" s="30"/>
      <c r="H101" s="30"/>
      <c r="I101" s="82"/>
      <c r="J101" s="71"/>
      <c r="K101" s="71"/>
      <c r="L101" s="72"/>
      <c r="M101"/>
      <c r="N101" s="7"/>
    </row>
    <row r="102" spans="1:14" s="8" customFormat="1" ht="19.5" customHeight="1" x14ac:dyDescent="0.25">
      <c r="A102" s="30"/>
      <c r="B102" s="30"/>
      <c r="C102" s="30"/>
      <c r="D102" s="30"/>
      <c r="E102" s="116" t="s">
        <v>57</v>
      </c>
      <c r="F102" s="117"/>
      <c r="G102" s="117"/>
      <c r="H102" s="117"/>
      <c r="I102" s="118"/>
      <c r="J102" s="72"/>
      <c r="K102" s="72"/>
      <c r="L102" s="72"/>
      <c r="M102"/>
      <c r="N102" s="7"/>
    </row>
    <row r="103" spans="1:14" s="8" customFormat="1" ht="34.5" customHeight="1" x14ac:dyDescent="0.25">
      <c r="A103" s="30"/>
      <c r="B103" s="30"/>
      <c r="C103" s="30"/>
      <c r="D103" s="30"/>
      <c r="E103" s="92"/>
      <c r="F103" s="93" t="s">
        <v>51</v>
      </c>
      <c r="G103" s="93"/>
      <c r="H103" s="93" t="s">
        <v>52</v>
      </c>
      <c r="I103" s="94" t="s">
        <v>58</v>
      </c>
      <c r="J103" s="72"/>
      <c r="K103" s="72"/>
      <c r="L103" s="72"/>
      <c r="M103"/>
      <c r="N103" s="7"/>
    </row>
    <row r="104" spans="1:14" s="8" customFormat="1" ht="19.5" customHeight="1" x14ac:dyDescent="0.25">
      <c r="A104" s="30"/>
      <c r="B104" s="30"/>
      <c r="C104" s="30"/>
      <c r="D104" s="30"/>
      <c r="E104" s="75" t="str">
        <f>SUBSTITUTE(B22,"Wyzwania kierunkowe: ", "",1)</f>
        <v>MĄDROŚĆ I FILOZOFIA</v>
      </c>
      <c r="F104" s="76">
        <v>16</v>
      </c>
      <c r="G104" s="76">
        <f>SUM(I23:I28)</f>
        <v>0</v>
      </c>
      <c r="H104" s="76">
        <f>MIN(F104:G104)</f>
        <v>0</v>
      </c>
      <c r="I104" s="77">
        <f>H104/F104</f>
        <v>0</v>
      </c>
      <c r="J104" s="72"/>
      <c r="K104" s="72"/>
      <c r="L104" s="72"/>
      <c r="M104"/>
      <c r="N104" s="7"/>
    </row>
    <row r="105" spans="1:14" s="8" customFormat="1" ht="19.5" customHeight="1" x14ac:dyDescent="0.25">
      <c r="A105" s="30"/>
      <c r="B105" s="30"/>
      <c r="C105" s="30"/>
      <c r="D105" s="30"/>
      <c r="E105" s="97" t="str">
        <f>SUBSTITUTE(B29,"Wyzwania kierunkowe: ","",1)</f>
        <v>DEMOS I POLIS</v>
      </c>
      <c r="F105" s="98">
        <v>16</v>
      </c>
      <c r="G105" s="98">
        <f>SUM(I23:I28)</f>
        <v>0</v>
      </c>
      <c r="H105" s="98">
        <f t="shared" ref="H105:H109" si="26">MIN(F105:G105)</f>
        <v>0</v>
      </c>
      <c r="I105" s="99">
        <f t="shared" ref="I105:I110" si="27">H105/F105</f>
        <v>0</v>
      </c>
      <c r="J105" s="72"/>
      <c r="K105" s="72"/>
      <c r="L105" s="72"/>
      <c r="M105"/>
      <c r="N105" s="7"/>
    </row>
    <row r="106" spans="1:14" s="8" customFormat="1" ht="20.399999999999999" customHeight="1" x14ac:dyDescent="0.25">
      <c r="A106" s="30"/>
      <c r="B106" s="30"/>
      <c r="C106" s="30"/>
      <c r="D106" s="30"/>
      <c r="E106" s="75" t="str">
        <f>SUBSTITUTE(B36,"Wyzwania kierunkowe: ","",1)</f>
        <v>HISTORIE - DYSKURSY - TOŻSAMOŚCI</v>
      </c>
      <c r="F106" s="76">
        <v>16</v>
      </c>
      <c r="G106" s="76">
        <f>SUM(I37:I42)</f>
        <v>0</v>
      </c>
      <c r="H106" s="76">
        <f t="shared" si="26"/>
        <v>0</v>
      </c>
      <c r="I106" s="77">
        <f t="shared" si="27"/>
        <v>0</v>
      </c>
      <c r="J106" s="72"/>
      <c r="K106" s="72"/>
      <c r="L106" s="72"/>
      <c r="M106"/>
      <c r="N106" s="7"/>
    </row>
    <row r="107" spans="1:14" s="8" customFormat="1" ht="19.5" customHeight="1" x14ac:dyDescent="0.25">
      <c r="A107" s="30"/>
      <c r="B107" s="30"/>
      <c r="C107" s="30"/>
      <c r="D107" s="30"/>
      <c r="E107" s="97" t="str">
        <f>SUBSTITUTE(B43,"Wyzwania kierunkowe: ","",1)</f>
        <v>KULTURY I RELIGIE</v>
      </c>
      <c r="F107" s="98">
        <v>16</v>
      </c>
      <c r="G107" s="98">
        <f>SUM(I44:I49)</f>
        <v>0</v>
      </c>
      <c r="H107" s="98">
        <f t="shared" si="26"/>
        <v>0</v>
      </c>
      <c r="I107" s="99">
        <f t="shared" si="27"/>
        <v>0</v>
      </c>
      <c r="J107" s="72"/>
      <c r="K107" s="72"/>
      <c r="L107" s="72"/>
      <c r="M107"/>
      <c r="N107" s="7"/>
    </row>
    <row r="108" spans="1:14" s="8" customFormat="1" ht="19.5" customHeight="1" x14ac:dyDescent="0.25">
      <c r="A108" s="30"/>
      <c r="B108" s="30"/>
      <c r="C108" s="30"/>
      <c r="D108" s="30"/>
      <c r="E108" s="75" t="str">
        <f>SUBSTITUTE(B50,"Wyzwania kierunkowe: ","",1)</f>
        <v>THEATRUM MUNDI</v>
      </c>
      <c r="F108" s="76">
        <v>16</v>
      </c>
      <c r="G108" s="76">
        <f>SUM(I51:I56)</f>
        <v>0</v>
      </c>
      <c r="H108" s="76">
        <f t="shared" si="26"/>
        <v>0</v>
      </c>
      <c r="I108" s="77">
        <f t="shared" si="27"/>
        <v>0</v>
      </c>
      <c r="J108" s="72"/>
      <c r="K108" s="72"/>
      <c r="L108" s="72"/>
      <c r="M108"/>
      <c r="N108" s="7"/>
    </row>
    <row r="109" spans="1:14" s="8" customFormat="1" ht="19.5" customHeight="1" x14ac:dyDescent="0.25">
      <c r="A109" s="30"/>
      <c r="B109" s="30"/>
      <c r="C109" s="30"/>
      <c r="D109" s="30"/>
      <c r="E109" s="97" t="str">
        <f>SUBSTITUTE(B57,"Wyzwania kierunkowe: ","",1)</f>
        <v>ZWIERZĘTA I ŚRODOWISKO</v>
      </c>
      <c r="F109" s="98">
        <v>16</v>
      </c>
      <c r="G109" s="98">
        <f>SUM(I58:I63)</f>
        <v>0</v>
      </c>
      <c r="H109" s="98">
        <f t="shared" si="26"/>
        <v>0</v>
      </c>
      <c r="I109" s="99">
        <f t="shared" si="27"/>
        <v>0</v>
      </c>
      <c r="J109" s="72"/>
      <c r="K109" s="72"/>
      <c r="L109" s="72"/>
      <c r="M109"/>
      <c r="N109" s="7"/>
    </row>
    <row r="110" spans="1:14" s="8" customFormat="1" ht="19.5" customHeight="1" x14ac:dyDescent="0.25">
      <c r="A110" s="30"/>
      <c r="B110" s="30"/>
      <c r="C110" s="30"/>
      <c r="D110" s="30"/>
      <c r="E110" s="75" t="s">
        <v>59</v>
      </c>
      <c r="F110" s="76">
        <v>9</v>
      </c>
      <c r="G110" s="76"/>
      <c r="H110" s="76">
        <f>SUM(I65:I69)</f>
        <v>0</v>
      </c>
      <c r="I110" s="77">
        <f t="shared" si="27"/>
        <v>0</v>
      </c>
      <c r="J110" s="72"/>
      <c r="K110" s="72"/>
      <c r="L110" s="72"/>
      <c r="M110"/>
      <c r="N110" s="7"/>
    </row>
    <row r="111" spans="1:14" s="8" customFormat="1" ht="19.5" customHeight="1" x14ac:dyDescent="0.25">
      <c r="A111" s="30"/>
      <c r="B111" s="30"/>
      <c r="C111" s="30"/>
      <c r="D111" s="30"/>
      <c r="E111" s="97" t="s">
        <v>60</v>
      </c>
      <c r="F111" s="98">
        <v>90</v>
      </c>
      <c r="G111" s="98"/>
      <c r="H111" s="98">
        <f>SUM(H84:H87)</f>
        <v>0</v>
      </c>
      <c r="I111" s="99">
        <f t="shared" ref="I111:I113" si="28">H111/F111</f>
        <v>0</v>
      </c>
      <c r="J111" s="72"/>
      <c r="K111" s="72"/>
      <c r="L111" s="72"/>
      <c r="M111"/>
      <c r="N111" s="7"/>
    </row>
    <row r="112" spans="1:14" s="8" customFormat="1" ht="18.899999999999999" customHeight="1" x14ac:dyDescent="0.25">
      <c r="A112" s="30"/>
      <c r="B112" s="30"/>
      <c r="C112" s="30"/>
      <c r="D112" s="30"/>
      <c r="E112" s="75" t="s">
        <v>44</v>
      </c>
      <c r="F112" s="76">
        <v>8</v>
      </c>
      <c r="G112" s="76"/>
      <c r="H112" s="76">
        <f>SUM(I71:I74)</f>
        <v>0</v>
      </c>
      <c r="I112" s="77">
        <f t="shared" si="28"/>
        <v>0</v>
      </c>
      <c r="J112" s="73"/>
      <c r="K112" s="73"/>
      <c r="L112" s="72"/>
      <c r="M112"/>
      <c r="N112" s="89"/>
    </row>
    <row r="113" spans="1:15" s="8" customFormat="1" ht="20.100000000000001" customHeight="1" x14ac:dyDescent="0.25">
      <c r="A113" s="30"/>
      <c r="B113" s="30"/>
      <c r="C113" s="30"/>
      <c r="D113" s="30"/>
      <c r="E113" s="97" t="s">
        <v>61</v>
      </c>
      <c r="F113" s="98">
        <v>20</v>
      </c>
      <c r="G113" s="98"/>
      <c r="H113" s="98">
        <f>SUM(I76:I82) + SUMIF(G104:G109, "&gt;16") - 16*COUNTIF(G104:G109, "&gt;16")</f>
        <v>0</v>
      </c>
      <c r="I113" s="99">
        <f t="shared" si="28"/>
        <v>0</v>
      </c>
      <c r="J113" s="73"/>
      <c r="K113" s="73"/>
      <c r="L113" s="72"/>
      <c r="M113"/>
      <c r="N113" s="7"/>
    </row>
    <row r="114" spans="1:15" s="8" customFormat="1" ht="34.5" customHeight="1" x14ac:dyDescent="0.25">
      <c r="E114" s="12"/>
      <c r="H114" s="14"/>
      <c r="I114" s="83"/>
      <c r="J114" s="13"/>
      <c r="K114" s="13"/>
      <c r="M114"/>
      <c r="N114" s="115"/>
      <c r="O114" s="115"/>
    </row>
    <row r="115" spans="1:15" s="16" customFormat="1" ht="15.6" x14ac:dyDescent="0.25">
      <c r="B115" s="110" t="s">
        <v>62</v>
      </c>
      <c r="C115" s="110"/>
      <c r="D115" s="110"/>
      <c r="E115" s="110"/>
      <c r="F115" s="15"/>
      <c r="G115" s="15"/>
      <c r="H115" s="119" t="s">
        <v>63</v>
      </c>
      <c r="I115" s="119"/>
      <c r="J115" s="119"/>
      <c r="K115" s="119"/>
      <c r="L115" s="119"/>
      <c r="M115"/>
      <c r="N115" s="4"/>
      <c r="O115" s="4"/>
    </row>
    <row r="116" spans="1:15" s="16" customFormat="1" ht="27" customHeight="1" x14ac:dyDescent="0.25">
      <c r="B116" s="114" t="s">
        <v>64</v>
      </c>
      <c r="C116" s="114"/>
      <c r="D116" s="114"/>
      <c r="E116" s="114"/>
      <c r="F116" s="114"/>
      <c r="G116" s="104"/>
      <c r="H116" s="9"/>
      <c r="I116" s="10"/>
      <c r="J116" s="10"/>
      <c r="K116" s="10"/>
      <c r="L116" s="10"/>
      <c r="M116"/>
      <c r="N116" s="27"/>
      <c r="O116" s="28"/>
    </row>
    <row r="117" spans="1:15" s="16" customFormat="1" x14ac:dyDescent="0.25">
      <c r="B117" s="114"/>
      <c r="C117" s="114"/>
      <c r="D117" s="114"/>
      <c r="E117" s="114"/>
      <c r="F117" s="114"/>
      <c r="G117" s="104"/>
      <c r="H117" s="24"/>
      <c r="I117" s="84"/>
      <c r="J117" s="25"/>
      <c r="K117" s="25"/>
      <c r="L117" s="25"/>
      <c r="M117"/>
      <c r="N117" s="27"/>
      <c r="O117" s="28"/>
    </row>
    <row r="118" spans="1:15" s="16" customFormat="1" ht="13.5" customHeight="1" x14ac:dyDescent="0.25">
      <c r="B118" s="114"/>
      <c r="C118" s="114"/>
      <c r="D118" s="114"/>
      <c r="E118" s="114"/>
      <c r="F118" s="114"/>
      <c r="G118" s="104"/>
      <c r="H118" s="26" t="s">
        <v>65</v>
      </c>
      <c r="I118" s="10"/>
      <c r="J118" s="11"/>
      <c r="K118" s="11"/>
      <c r="L118" s="11"/>
      <c r="M118"/>
      <c r="N118" s="27"/>
      <c r="O118" s="28"/>
    </row>
    <row r="119" spans="1:15" s="8" customFormat="1" x14ac:dyDescent="0.25">
      <c r="B119" s="114"/>
      <c r="C119" s="114"/>
      <c r="D119" s="114"/>
      <c r="E119" s="114"/>
      <c r="F119" s="114"/>
      <c r="G119" s="104"/>
      <c r="H119" s="17"/>
      <c r="I119" s="85"/>
      <c r="J119" s="18"/>
      <c r="K119" s="18"/>
      <c r="L119" s="18"/>
      <c r="M119"/>
      <c r="N119" s="7"/>
    </row>
    <row r="120" spans="1:15" s="8" customFormat="1" ht="15.6" x14ac:dyDescent="0.25">
      <c r="E120" s="19"/>
      <c r="H120" s="20"/>
      <c r="I120" s="21"/>
      <c r="J120" s="16"/>
      <c r="K120" s="16"/>
      <c r="M120"/>
      <c r="N120" s="7"/>
    </row>
    <row r="121" spans="1:15" s="8" customFormat="1" ht="13.2" x14ac:dyDescent="0.25">
      <c r="B121" s="22"/>
      <c r="C121" s="23"/>
      <c r="D121" s="22"/>
      <c r="E121" s="23"/>
      <c r="F121" s="22"/>
      <c r="G121" s="22"/>
      <c r="H121" s="23"/>
      <c r="I121" s="22"/>
      <c r="J121" s="23"/>
      <c r="K121" s="22"/>
      <c r="L121" s="23"/>
      <c r="M121"/>
      <c r="N121" s="7"/>
    </row>
    <row r="122" spans="1:15" s="8" customFormat="1" ht="13.5" customHeight="1" x14ac:dyDescent="0.25">
      <c r="B122" s="7"/>
      <c r="D122" s="7"/>
      <c r="F122" s="7"/>
      <c r="G122" s="7"/>
      <c r="I122" s="7"/>
      <c r="K122" s="7"/>
      <c r="M122"/>
      <c r="N122" s="7"/>
    </row>
    <row r="123" spans="1:15" s="8" customFormat="1" ht="13.2" x14ac:dyDescent="0.25">
      <c r="B123" s="4"/>
      <c r="C123" s="1"/>
      <c r="D123" s="4"/>
      <c r="E123" s="1"/>
      <c r="F123" s="4"/>
      <c r="G123" s="4"/>
      <c r="H123" s="1"/>
      <c r="I123" s="4"/>
      <c r="J123" s="1"/>
      <c r="K123" s="4"/>
      <c r="L123" s="1"/>
      <c r="M123"/>
      <c r="N123" s="7"/>
    </row>
    <row r="124" spans="1:15" s="23" customFormat="1" ht="13.2" x14ac:dyDescent="0.25">
      <c r="B124" s="4"/>
      <c r="C124" s="1"/>
      <c r="D124" s="4"/>
      <c r="E124" s="1"/>
      <c r="F124" s="4"/>
      <c r="G124" s="4"/>
      <c r="H124" s="1"/>
      <c r="I124" s="4"/>
      <c r="J124" s="1"/>
      <c r="K124" s="4"/>
      <c r="L124" s="1"/>
      <c r="M124"/>
      <c r="N124" s="22"/>
    </row>
    <row r="125" spans="1:15" s="8" customFormat="1" ht="13.2" x14ac:dyDescent="0.25">
      <c r="B125" s="4"/>
      <c r="C125" s="1"/>
      <c r="D125" s="4"/>
      <c r="E125" s="1"/>
      <c r="F125" s="4"/>
      <c r="G125" s="4"/>
      <c r="H125" s="1"/>
      <c r="I125" s="4"/>
      <c r="J125" s="1"/>
      <c r="K125" s="4"/>
      <c r="L125" s="1"/>
      <c r="M125"/>
      <c r="N125" s="7"/>
    </row>
  </sheetData>
  <sheetProtection formatCells="0" insertRows="0" deleteRows="0"/>
  <mergeCells count="19">
    <mergeCell ref="B116:F119"/>
    <mergeCell ref="N114:O114"/>
    <mergeCell ref="B22:L22"/>
    <mergeCell ref="B12:L12"/>
    <mergeCell ref="B64:L64"/>
    <mergeCell ref="E93:I93"/>
    <mergeCell ref="E102:I102"/>
    <mergeCell ref="B75:L75"/>
    <mergeCell ref="B70:L70"/>
    <mergeCell ref="H115:L115"/>
    <mergeCell ref="B83:L83"/>
    <mergeCell ref="B29:L29"/>
    <mergeCell ref="B36:L36"/>
    <mergeCell ref="B43:L43"/>
    <mergeCell ref="B50:L50"/>
    <mergeCell ref="B57:L57"/>
    <mergeCell ref="B115:E115"/>
    <mergeCell ref="N1:N2"/>
    <mergeCell ref="B1:L2"/>
  </mergeCells>
  <phoneticPr fontId="0" type="noConversion"/>
  <conditionalFormatting sqref="I90:I91">
    <cfRule type="cellIs" dxfId="5" priority="105" operator="equal">
      <formula>"✘"</formula>
    </cfRule>
    <cfRule type="cellIs" dxfId="4" priority="106" operator="equal">
      <formula>"✔"</formula>
    </cfRule>
  </conditionalFormatting>
  <conditionalFormatting sqref="I95:I98">
    <cfRule type="cellIs" dxfId="3" priority="109" operator="equal">
      <formula>"✘"</formula>
    </cfRule>
    <cfRule type="cellIs" dxfId="2" priority="110" operator="equal">
      <formula>"✔"</formula>
    </cfRule>
  </conditionalFormatting>
  <conditionalFormatting sqref="I100">
    <cfRule type="cellIs" dxfId="1" priority="111" operator="equal">
      <formula>"✘"</formula>
    </cfRule>
    <cfRule type="cellIs" dxfId="0" priority="112" operator="equal">
      <formula>"✔"</formula>
    </cfRule>
  </conditionalFormatting>
  <conditionalFormatting sqref="I104:I113">
    <cfRule type="dataBar" priority="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{13140845-3E1E-47FC-A7D5-D4F498233C60}</x14:id>
        </ext>
      </extLst>
    </cfRule>
  </conditionalFormatting>
  <dataValidations count="2">
    <dataValidation type="list" showInputMessage="1" showErrorMessage="1" sqref="J51:J56 J58:J63 J76:J82 J71:J74 J84:J87 J65:J69 J23:J28 J30:J35 J37:J42 J44:J49 J13:J21" xr:uid="{6A4FA9FC-57EF-4D45-BF1F-4DA114DE8DF5}">
      <formula1>Etap</formula1>
    </dataValidation>
    <dataValidation showInputMessage="1" showErrorMessage="1" sqref="L1:L1048576" xr:uid="{A1239A39-E656-410A-A1F0-355C21882C64}"/>
  </dataValidations>
  <hyperlinks>
    <hyperlink ref="L9" r:id="rId1" xr:uid="{94DD2352-5BBD-466C-AF4E-6455C18560DE}"/>
    <hyperlink ref="L8" r:id="rId2" xr:uid="{AECF2EFE-708E-430C-9856-42283BB5389D}"/>
  </hyperlinks>
  <printOptions horizontalCentered="1"/>
  <pageMargins left="0.7" right="0.7" top="0.75" bottom="0.75" header="0.3" footer="0.3"/>
  <pageSetup paperSize="9" scale="66" fitToHeight="0" orientation="portrait" r:id="rId3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140845-3E1E-47FC-A7D5-D4F498233C60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I104:I113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2D092D0-23B4-4B35-9647-8A1845286450}">
          <x14:formula1>
            <xm:f>Slowniki!$H$2:$H$5</xm:f>
          </x14:formula1>
          <xm:sqref>K13:K21</xm:sqref>
        </x14:dataValidation>
        <x14:dataValidation type="list" showInputMessage="1" showErrorMessage="1" xr:uid="{658CC6AC-F998-42E9-BF0A-0300B6327C59}">
          <x14:formula1>
            <xm:f>Slowniki!$H$2:$H$5</xm:f>
          </x14:formula1>
          <xm:sqref>K23:K28 K30:K35 K37:K42 K44:K49 K51:K56 K58:K63 K65:K69 K71:K74 K76:K82 K84:K87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5C31-E404-443E-AAC0-F4B9A1D0766F}">
  <sheetPr codeName="Arkusz5"/>
  <dimension ref="A1:H9"/>
  <sheetViews>
    <sheetView workbookViewId="0">
      <selection activeCell="H3" sqref="H3"/>
    </sheetView>
  </sheetViews>
  <sheetFormatPr defaultRowHeight="13.2" x14ac:dyDescent="0.25"/>
  <cols>
    <col min="1" max="1" width="31.5546875" bestFit="1" customWidth="1"/>
    <col min="4" max="4" width="10.6640625" bestFit="1" customWidth="1"/>
    <col min="7" max="7" width="16.88671875" customWidth="1"/>
    <col min="8" max="8" width="10.6640625" customWidth="1"/>
  </cols>
  <sheetData>
    <row r="1" spans="1:8" ht="20.399999999999999" thickBot="1" x14ac:dyDescent="0.45">
      <c r="A1" s="6" t="s">
        <v>72</v>
      </c>
      <c r="D1" s="6" t="s">
        <v>73</v>
      </c>
      <c r="F1" s="6" t="s">
        <v>74</v>
      </c>
      <c r="H1" s="6" t="s">
        <v>75</v>
      </c>
    </row>
    <row r="2" spans="1:8" ht="13.8" thickTop="1" x14ac:dyDescent="0.25">
      <c r="A2" t="s">
        <v>43</v>
      </c>
      <c r="D2" t="s">
        <v>76</v>
      </c>
      <c r="F2">
        <v>1</v>
      </c>
      <c r="H2" t="s">
        <v>78</v>
      </c>
    </row>
    <row r="3" spans="1:8" x14ac:dyDescent="0.25">
      <c r="A3" t="s">
        <v>34</v>
      </c>
      <c r="D3" t="s">
        <v>77</v>
      </c>
      <c r="F3">
        <v>2</v>
      </c>
      <c r="H3" t="s">
        <v>79</v>
      </c>
    </row>
    <row r="4" spans="1:8" x14ac:dyDescent="0.25">
      <c r="A4" t="s">
        <v>35</v>
      </c>
      <c r="F4">
        <v>3</v>
      </c>
      <c r="H4" t="s">
        <v>80</v>
      </c>
    </row>
    <row r="5" spans="1:8" x14ac:dyDescent="0.25">
      <c r="A5" t="s">
        <v>37</v>
      </c>
      <c r="H5" t="s">
        <v>81</v>
      </c>
    </row>
    <row r="6" spans="1:8" x14ac:dyDescent="0.25">
      <c r="A6" t="s">
        <v>41</v>
      </c>
    </row>
    <row r="7" spans="1:8" x14ac:dyDescent="0.25">
      <c r="A7" t="s">
        <v>32</v>
      </c>
    </row>
    <row r="8" spans="1:8" x14ac:dyDescent="0.25">
      <c r="A8" t="s">
        <v>39</v>
      </c>
    </row>
    <row r="9" spans="1:8" x14ac:dyDescent="0.25">
      <c r="A9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h r J t T f l A J a 6 p A A A A + g A A A B I A H A B D b 2 5 m a W c v U G F j a 2 F n Z S 5 4 b W w g o h g A K K A U A A A A A A A A A A A A A A A A A A A A A A A A A A A A h Y + x D o I w G I R f h X S n L c W o M T 9 l c I W E x M S 4 N q V C I x R C i + X d H H w k X 0 E S R d 0 c 7 + 6 7 5 O 5 x u 0 M 6 t U 1 w V Y P V n U l Q h C k K l J F d q U 2 V o N G d w y 1 K O R R C X k S l g h k 2 d j d Z n a D a u X 5 H i P c e + x h 3 Q 0 U Y p R E 5 5 d l B 1 q o V o T b W C S M V + r T K / y 3 E 4 f g a w x l e x z h m G 4 Z X N K I R k C W A X J s v x O b N m A L 5 M W E / N m 4 c F O + b s M i A L B L I + w d / A l B L A w Q U A A I A C A C G s m 1 N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r J t T S i K R 7 g O A A A A E Q A A A B M A H A B G b 3 J t d W x h c y 9 T Z W N 0 a W 9 u M S 5 t I K I Y A C i g F A A A A A A A A A A A A A A A A A A A A A A A A A A A A C t O T S 7 J z M 9 T C I b Q h t Y A U E s B A i 0 A F A A C A A g A h r J t T f l A J a 6 p A A A A + g A A A B I A A A A A A A A A A A A A A A A A A A A A A E N v b m Z p Z y 9 Q Y W N r Y W d l L n h t b F B L A Q I t A B Q A A g A I A I a y b U 0 P y u m r p A A A A O k A A A A T A A A A A A A A A A A A A A A A A P U A A A B b Q 2 9 u d G V u d F 9 U e X B l c 1 0 u e G 1 s U E s B A i 0 A F A A C A A g A h r J t T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d b v C Q p r + N F o V I 4 J g B / M C s A A A A A A g A A A A A A E G Y A A A A B A A A g A A A A / 5 F O W u 1 L v o M b 7 a + b h E 3 J s p X e T N 1 r E 3 B m / G R I e e f 1 a y 8 A A A A A D o A A A A A C A A A g A A A A z h z k P V + O / p 0 v g l Z M O 4 L D d 4 5 n Y u O U T + 8 w N O K 0 H n 5 N P t R Q A A A A w t P V 0 x Z y 3 S 5 + g y f y S r n e 0 y g r 9 r s 3 p P A a T B Z B X c x 1 p n y A h A S 6 k m A / D 6 n a j 3 p d P A P O y v 8 p N v A 3 Z n S h s K + Z d D s N e H Z K Y 3 H 5 1 9 W k Z l a a o z U x + m l A A A A A C q V B l 3 s X O C 7 O g 2 g U l t E W n 3 M W W M 2 X G c D g z 5 P y 7 O 4 i T z n 9 n i K R M Y V O I V G 4 R G u p H M u 2 + d Y l 8 K a K z A p E I 5 7 3 D p n j 4 Q = = < / D a t a M a s h u p > 
</file>

<file path=customXml/itemProps1.xml><?xml version="1.0" encoding="utf-8"?>
<ds:datastoreItem xmlns:ds="http://schemas.openxmlformats.org/officeDocument/2006/customXml" ds:itemID="{77C6220F-2766-4B5C-B6F8-A902D901360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Program zajęć - I, II i III rok</vt:lpstr>
      <vt:lpstr>Slowniki</vt:lpstr>
      <vt:lpstr>Etap</vt:lpstr>
      <vt:lpstr>'Program zajęć - I, II i III rok'!Print_Area</vt:lpstr>
      <vt:lpstr>rok_studiow</vt:lpstr>
      <vt:lpstr>Tak_Nie</vt:lpstr>
      <vt:lpstr>TYP_PRZEDMIOTU</vt:lpstr>
      <vt:lpstr>TYPY_PRZEDMIOTU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---</dc:creator>
  <cp:keywords/>
  <dc:description/>
  <cp:lastModifiedBy>Ewa Janion</cp:lastModifiedBy>
  <cp:revision/>
  <dcterms:created xsi:type="dcterms:W3CDTF">2004-09-27T17:13:48Z</dcterms:created>
  <dcterms:modified xsi:type="dcterms:W3CDTF">2025-10-02T19:19:27Z</dcterms:modified>
  <cp:category/>
  <cp:contentStatus/>
</cp:coreProperties>
</file>